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955" windowHeight="12555"/>
  </bookViews>
  <sheets>
    <sheet name="Summary" sheetId="2" r:id="rId1"/>
    <sheet name="Sheet1" sheetId="3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P26" i="2"/>
  <c r="P25"/>
  <c r="P24"/>
  <c r="P23"/>
  <c r="P21"/>
  <c r="P20"/>
  <c r="P19"/>
  <c r="P18"/>
  <c r="P36"/>
  <c r="P35"/>
  <c r="N37"/>
  <c r="N27" s="1"/>
  <c r="P17"/>
  <c r="P16"/>
  <c r="P15"/>
  <c r="P14"/>
  <c r="P13"/>
  <c r="P12"/>
  <c r="P11"/>
  <c r="P10"/>
  <c r="O10"/>
  <c r="P6"/>
  <c r="P30"/>
  <c r="P29"/>
  <c r="P28"/>
  <c r="P22"/>
  <c r="P9"/>
  <c r="L6"/>
  <c r="L24"/>
  <c r="L30"/>
  <c r="L28"/>
  <c r="L29"/>
  <c r="L26"/>
  <c r="L25"/>
  <c r="L23"/>
  <c r="L22"/>
  <c r="L21"/>
  <c r="L20"/>
  <c r="L19"/>
  <c r="L18"/>
  <c r="L17"/>
  <c r="L16"/>
  <c r="L15"/>
  <c r="L14"/>
  <c r="L13"/>
  <c r="L12"/>
  <c r="L11"/>
  <c r="L10"/>
  <c r="L9"/>
  <c r="L36"/>
  <c r="L35"/>
  <c r="J6"/>
  <c r="H37"/>
  <c r="H27" s="1"/>
  <c r="P7"/>
  <c r="F37"/>
  <c r="F27" s="1"/>
  <c r="N32" l="1"/>
  <c r="P27"/>
  <c r="L37"/>
  <c r="L27" s="1"/>
  <c r="J37"/>
  <c r="J27" s="1"/>
  <c r="P37"/>
  <c r="J32"/>
  <c r="H32"/>
  <c r="D37"/>
  <c r="F32"/>
  <c r="D32"/>
  <c r="L32" l="1"/>
  <c r="P32"/>
</calcChain>
</file>

<file path=xl/sharedStrings.xml><?xml version="1.0" encoding="utf-8"?>
<sst xmlns="http://schemas.openxmlformats.org/spreadsheetml/2006/main" count="30" uniqueCount="30">
  <si>
    <t>Boys Baseball</t>
  </si>
  <si>
    <t>Boys Basketball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</si>
  <si>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</si>
  <si>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</si>
  <si>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</si>
  <si>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</si>
  <si>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</si>
  <si>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</si>
  <si>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</si>
  <si>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Girls Basketball</t>
  </si>
  <si>
    <t>Girls Cheerleading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</si>
  <si>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</si>
  <si>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</si>
  <si>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</si>
  <si>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</si>
  <si>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</si>
  <si>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</si>
  <si>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</si>
  <si>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</si>
  <si>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</si>
  <si>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</si>
  <si>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</si>
  <si>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</si>
  <si>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</si>
  <si>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</si>
  <si>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</si>
  <si>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Migli</t>
  </si>
  <si>
    <t>Swim &amp; Dive (co-ed)</t>
  </si>
  <si>
    <t>Cross Country (co-ed)</t>
  </si>
  <si>
    <t>Crew (co-ed)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</si>
</sst>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43" fontId="6" fillId="0" borderId="0" xfId="1" applyFont="1"/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43" fontId="0" fillId="0" borderId="0" xfId="0" applyNumberFormat="1"/>
    <xf numFmtId="0" fontId="8" fillId="0" borderId="0" xfId="0" applyFont="1" applyAlignment="1">
      <alignment horizontal="center"/>
    </xf>
    <xf numFmtId="49" fontId="5" fillId="0" borderId="0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QuickenDet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hDetail1231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2">
          <cell r="H142">
            <v>7224.31</v>
          </cell>
          <cell r="J142">
            <v>6962.21</v>
          </cell>
          <cell r="L142">
            <v>608.34</v>
          </cell>
          <cell r="N142">
            <v>8164.61</v>
          </cell>
          <cell r="R142">
            <v>150.19999999999999</v>
          </cell>
          <cell r="V142">
            <v>243.35</v>
          </cell>
          <cell r="Z142">
            <v>1439.11</v>
          </cell>
          <cell r="AD142">
            <v>24164.31</v>
          </cell>
          <cell r="AL142">
            <v>37373.050000000003</v>
          </cell>
          <cell r="AN142">
            <v>6656.79</v>
          </cell>
          <cell r="AR142">
            <v>0.57999999999999996</v>
          </cell>
          <cell r="AT142">
            <v>9747.7199999999993</v>
          </cell>
          <cell r="AX142">
            <v>1290.55</v>
          </cell>
          <cell r="AZ142">
            <v>1340.97</v>
          </cell>
          <cell r="BB142">
            <v>608.79999999999995</v>
          </cell>
          <cell r="BD142">
            <v>471.47</v>
          </cell>
          <cell r="BF142">
            <v>1106.79</v>
          </cell>
          <cell r="BH142">
            <v>338.87</v>
          </cell>
          <cell r="BL142">
            <v>4373.62</v>
          </cell>
          <cell r="BN142">
            <v>1845.35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2">
          <cell r="J142">
            <v>5385.27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16337"/>
  <sheetViews>
    <sheetView tabSelected="1" workbookViewId="0">
      <selection activeCell="U22" sqref="U22"/>
    </sheetView>
  </sheetViews>
  <sheetFormatPr defaultRowHeight="15"/>
  <cols>
    <col min="1" max="1" width="4.140625" customWidth="1"/>
    <col min="2" max="2" width="24" style="3" bestFit="1" customWidth="1"/>
    <col min="3" max="3" width="2.42578125" customWidth="1"/>
    <col min="4" max="4" width="12.7109375" customWidth="1"/>
    <col min="5" max="5" width="2.140625" customWidth="1"/>
    <col min="6" max="6" width="12.7109375" customWidth="1"/>
    <col min="7" max="7" width="2.28515625" customWidth="1"/>
    <col min="8" max="8" width="12.7109375" bestFit="1" customWidth="1"/>
    <col min="9" max="9" width="2.28515625" customWidth="1"/>
    <col min="10" max="10" width="12.7109375" bestFit="1" customWidth="1"/>
    <col min="11" max="11" width="1.5703125" customWidth="1"/>
    <col min="12" max="12" width="12.7109375" customWidth="1"/>
    <col min="13" max="13" width="1.7109375" customWidth="1"/>
    <col min="14" max="14" width="12.7109375" customWidth="1"/>
    <col min="15" max="15" width="2.28515625" customWidth="1"/>
    <col min="16" max="16" width="13.5703125" bestFit="1" customWidth="1"/>
    <col min="17" max="17" width="11.5703125" bestFit="1" customWidth="1"/>
  </cols>
  <sheetData>
    <row r="1" spans="2:20" ht="21">
      <c r="B1" s="15" t="s">
        <v>21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R1" s="12"/>
      <c r="S1" s="4"/>
      <c r="T1" s="12"/>
    </row>
    <row r="2" spans="2:20" ht="20.25">
      <c r="B2" s="16" t="s">
        <v>22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20">
      <c r="B3" s="1"/>
    </row>
    <row r="4" spans="2:20" ht="15.75">
      <c r="B4" s="6"/>
      <c r="C4" s="7"/>
      <c r="D4" s="7">
        <v>42582</v>
      </c>
      <c r="E4" s="7"/>
      <c r="F4" s="7">
        <v>42613</v>
      </c>
      <c r="G4" s="7"/>
      <c r="H4" s="7">
        <v>42643</v>
      </c>
      <c r="I4" s="7"/>
      <c r="J4" s="7">
        <v>42674</v>
      </c>
      <c r="K4" s="7"/>
      <c r="L4" s="7">
        <v>42704</v>
      </c>
      <c r="M4" s="7"/>
      <c r="N4" s="7">
        <v>42735</v>
      </c>
      <c r="O4" s="7"/>
      <c r="P4" s="13" t="s">
        <v>23</v>
      </c>
    </row>
    <row r="5" spans="2:20" ht="15.75">
      <c r="B5" s="6"/>
    </row>
    <row r="6" spans="2:20" ht="15.75">
      <c r="B6" s="9" t="s">
        <v>20</v>
      </c>
      <c r="C6" s="12"/>
      <c r="D6" s="12">
        <v>26286.879999999997</v>
      </c>
      <c r="E6" s="12"/>
      <c r="F6" s="12">
        <v>26024.879999999997</v>
      </c>
      <c r="G6" s="12"/>
      <c r="H6" s="12">
        <v>43056.03</v>
      </c>
      <c r="I6" s="12"/>
      <c r="J6" s="12">
        <f>35405.74+1066.1</f>
        <v>36471.839999999997</v>
      </c>
      <c r="K6" s="12"/>
      <c r="L6" s="12">
        <f>[1]Sheet1!$AL$142+1066.1</f>
        <v>38439.15</v>
      </c>
      <c r="M6" s="12"/>
      <c r="N6" s="12">
        <v>34161.42</v>
      </c>
      <c r="O6" s="12"/>
      <c r="P6" s="12">
        <f>N6-L6</f>
        <v>-4277.7300000000032</v>
      </c>
    </row>
    <row r="7" spans="2:20" ht="15.75" hidden="1">
      <c r="B7" s="9" t="s">
        <v>26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>
        <f>F7-D7</f>
        <v>0</v>
      </c>
    </row>
    <row r="8" spans="2:20" ht="15.75">
      <c r="B8" s="10"/>
    </row>
    <row r="9" spans="2:20" ht="15.75">
      <c r="B9" s="9" t="s">
        <v>0</v>
      </c>
      <c r="C9" s="4"/>
      <c r="D9" s="4">
        <v>9799.31</v>
      </c>
      <c r="E9" s="4"/>
      <c r="F9" s="4">
        <v>9799.31</v>
      </c>
      <c r="G9" s="4"/>
      <c r="H9" s="4">
        <v>9949.31</v>
      </c>
      <c r="I9" s="4"/>
      <c r="J9" s="4">
        <v>7224.31</v>
      </c>
      <c r="K9" s="4"/>
      <c r="L9" s="4">
        <f>[1]Sheet1!$H$142</f>
        <v>7224.31</v>
      </c>
      <c r="M9" s="4"/>
      <c r="N9" s="4">
        <v>13695.31</v>
      </c>
      <c r="O9" s="4"/>
      <c r="P9" s="12">
        <f>N9-L9</f>
        <v>6470.9999999999991</v>
      </c>
    </row>
    <row r="10" spans="2:20" ht="15.75">
      <c r="B10" s="9" t="s">
        <v>1</v>
      </c>
      <c r="C10" s="4"/>
      <c r="D10" s="4">
        <v>7152.21</v>
      </c>
      <c r="E10" s="4"/>
      <c r="F10" s="4">
        <v>7152.21</v>
      </c>
      <c r="G10" s="4"/>
      <c r="H10" s="4">
        <v>7327.21</v>
      </c>
      <c r="I10" s="4"/>
      <c r="J10" s="4">
        <v>6962.21</v>
      </c>
      <c r="K10" s="4"/>
      <c r="L10" s="4">
        <f>[1]Sheet1!$J$142</f>
        <v>6962.21</v>
      </c>
      <c r="M10" s="4"/>
      <c r="N10" s="4">
        <v>5385.27</v>
      </c>
      <c r="O10" s="4">
        <f>[2]Sheet1!$J$142</f>
        <v>5385.27</v>
      </c>
      <c r="P10" s="12">
        <f t="shared" ref="P10:P30" si="0">N10-L10</f>
        <v>-1576.9399999999996</v>
      </c>
    </row>
    <row r="11" spans="2:20" ht="15.75">
      <c r="B11" s="9" t="s">
        <v>2</v>
      </c>
      <c r="C11" s="4"/>
      <c r="D11" s="4">
        <v>2580.5700000000002</v>
      </c>
      <c r="E11" s="4"/>
      <c r="F11" s="4">
        <v>8775.57</v>
      </c>
      <c r="G11" s="4"/>
      <c r="H11" s="4">
        <v>14291.07</v>
      </c>
      <c r="I11" s="4"/>
      <c r="J11" s="4">
        <v>10854.99</v>
      </c>
      <c r="K11" s="4"/>
      <c r="L11" s="4">
        <f>[1]Sheet1!$N$142</f>
        <v>8164.61</v>
      </c>
      <c r="M11" s="4"/>
      <c r="N11" s="4">
        <v>8807.11</v>
      </c>
      <c r="O11" s="4"/>
      <c r="P11" s="12">
        <f t="shared" si="0"/>
        <v>642.50000000000091</v>
      </c>
    </row>
    <row r="12" spans="2:20" ht="15.75">
      <c r="B12" s="9" t="s">
        <v>3</v>
      </c>
      <c r="C12" s="4"/>
      <c r="D12" s="4">
        <v>209.64</v>
      </c>
      <c r="E12" s="4"/>
      <c r="F12" s="4">
        <v>209.64</v>
      </c>
      <c r="G12" s="4"/>
      <c r="H12" s="4">
        <v>209.64</v>
      </c>
      <c r="I12" s="4"/>
      <c r="J12" s="4">
        <v>222.14</v>
      </c>
      <c r="K12" s="4"/>
      <c r="L12" s="4">
        <f>J12</f>
        <v>222.14</v>
      </c>
      <c r="M12" s="4"/>
      <c r="N12" s="4">
        <v>222.14</v>
      </c>
      <c r="O12" s="4"/>
      <c r="P12" s="12">
        <f t="shared" si="0"/>
        <v>0</v>
      </c>
    </row>
    <row r="13" spans="2:20" ht="15.75">
      <c r="B13" s="9" t="s">
        <v>4</v>
      </c>
      <c r="C13" s="4"/>
      <c r="D13" s="4">
        <v>137.69999999999999</v>
      </c>
      <c r="E13" s="4"/>
      <c r="F13" s="4">
        <v>137.69999999999999</v>
      </c>
      <c r="G13" s="4"/>
      <c r="H13" s="4">
        <v>137.69999999999999</v>
      </c>
      <c r="I13" s="4"/>
      <c r="J13" s="4">
        <v>150.19999999999999</v>
      </c>
      <c r="K13" s="4"/>
      <c r="L13" s="4">
        <f>[1]Sheet1!$R$142</f>
        <v>150.19999999999999</v>
      </c>
      <c r="M13" s="4"/>
      <c r="N13" s="4">
        <v>150.19999999999999</v>
      </c>
      <c r="O13" s="4"/>
      <c r="P13" s="12">
        <f t="shared" si="0"/>
        <v>0</v>
      </c>
    </row>
    <row r="14" spans="2:20" ht="15.75">
      <c r="B14" s="9" t="s">
        <v>5</v>
      </c>
      <c r="C14" s="4"/>
      <c r="D14" s="4">
        <v>877.04</v>
      </c>
      <c r="E14" s="4"/>
      <c r="F14" s="4">
        <v>877.04</v>
      </c>
      <c r="G14" s="4"/>
      <c r="H14" s="4">
        <v>877.04</v>
      </c>
      <c r="I14" s="4"/>
      <c r="J14" s="4">
        <v>939.54</v>
      </c>
      <c r="K14" s="4"/>
      <c r="L14" s="4">
        <f>J14</f>
        <v>939.54</v>
      </c>
      <c r="M14" s="4"/>
      <c r="N14" s="4">
        <v>939.54</v>
      </c>
      <c r="O14" s="4"/>
      <c r="P14" s="12">
        <f t="shared" si="0"/>
        <v>0</v>
      </c>
    </row>
    <row r="15" spans="2:20" ht="15.75">
      <c r="B15" s="9" t="s">
        <v>6</v>
      </c>
      <c r="C15" s="4"/>
      <c r="D15" s="4">
        <v>105.85</v>
      </c>
      <c r="E15" s="4"/>
      <c r="F15" s="4">
        <v>105.85</v>
      </c>
      <c r="G15" s="4"/>
      <c r="H15" s="4">
        <v>205.85</v>
      </c>
      <c r="I15" s="4"/>
      <c r="J15" s="4">
        <v>243.35</v>
      </c>
      <c r="K15" s="4"/>
      <c r="L15" s="4">
        <f>[1]Sheet1!$V$142</f>
        <v>243.35</v>
      </c>
      <c r="M15" s="4"/>
      <c r="N15" s="4">
        <v>243.35</v>
      </c>
      <c r="O15" s="4"/>
      <c r="P15" s="12">
        <f t="shared" si="0"/>
        <v>0</v>
      </c>
    </row>
    <row r="16" spans="2:20" ht="15.75">
      <c r="B16" s="9" t="s">
        <v>7</v>
      </c>
      <c r="C16" s="4"/>
      <c r="D16" s="4">
        <v>486.05</v>
      </c>
      <c r="E16" s="4"/>
      <c r="F16" s="4">
        <v>486.05</v>
      </c>
      <c r="G16" s="4"/>
      <c r="H16" s="4">
        <v>498.55</v>
      </c>
      <c r="I16" s="4"/>
      <c r="J16" s="4">
        <v>498.55</v>
      </c>
      <c r="K16" s="4"/>
      <c r="L16" s="4">
        <f>J16</f>
        <v>498.55</v>
      </c>
      <c r="M16" s="4"/>
      <c r="N16" s="4">
        <v>498.55</v>
      </c>
      <c r="O16" s="4"/>
      <c r="P16" s="12">
        <f t="shared" si="0"/>
        <v>0</v>
      </c>
    </row>
    <row r="17" spans="2:16" ht="15.75">
      <c r="B17" s="9" t="s">
        <v>8</v>
      </c>
      <c r="C17" s="4"/>
      <c r="D17" s="4">
        <v>1518.11</v>
      </c>
      <c r="E17" s="4"/>
      <c r="F17" s="4">
        <v>1518.11</v>
      </c>
      <c r="G17" s="4"/>
      <c r="H17" s="4">
        <v>1518.11</v>
      </c>
      <c r="I17" s="4"/>
      <c r="J17" s="4">
        <v>1518.11</v>
      </c>
      <c r="K17" s="4"/>
      <c r="L17" s="4">
        <f>[1]Sheet1!$Z$142</f>
        <v>1439.11</v>
      </c>
      <c r="M17" s="4"/>
      <c r="N17" s="4">
        <v>1439.11</v>
      </c>
      <c r="O17" s="4"/>
      <c r="P17" s="12">
        <f t="shared" si="0"/>
        <v>0</v>
      </c>
    </row>
    <row r="18" spans="2:16" ht="15.75">
      <c r="B18" s="9" t="s">
        <v>9</v>
      </c>
      <c r="C18" s="4"/>
      <c r="D18" s="4">
        <v>8600.32</v>
      </c>
      <c r="E18" s="4"/>
      <c r="F18" s="4">
        <v>8600.32</v>
      </c>
      <c r="G18" s="4"/>
      <c r="H18" s="4">
        <v>7825.32</v>
      </c>
      <c r="I18" s="4"/>
      <c r="J18" s="4">
        <v>7081.79</v>
      </c>
      <c r="K18" s="4"/>
      <c r="L18" s="4">
        <f>[1]Sheet1!$AN$142</f>
        <v>6656.79</v>
      </c>
      <c r="M18" s="4"/>
      <c r="N18" s="4">
        <v>6656.79</v>
      </c>
      <c r="O18" s="4"/>
      <c r="P18" s="12">
        <f t="shared" si="0"/>
        <v>0</v>
      </c>
    </row>
    <row r="19" spans="2:16" ht="15.75">
      <c r="B19" s="9" t="s">
        <v>10</v>
      </c>
      <c r="C19" s="4"/>
      <c r="D19" s="4">
        <v>371.75</v>
      </c>
      <c r="E19" s="4"/>
      <c r="F19" s="4">
        <v>371.75</v>
      </c>
      <c r="G19" s="4"/>
      <c r="H19" s="4">
        <v>371.75</v>
      </c>
      <c r="I19" s="4"/>
      <c r="J19" s="4">
        <v>371.75</v>
      </c>
      <c r="K19" s="4"/>
      <c r="L19" s="4">
        <f>J19</f>
        <v>371.75</v>
      </c>
      <c r="M19" s="4"/>
      <c r="N19" s="4">
        <v>371.75</v>
      </c>
      <c r="O19" s="4"/>
      <c r="P19" s="12">
        <f t="shared" si="0"/>
        <v>0</v>
      </c>
    </row>
    <row r="20" spans="2:16" ht="15.75">
      <c r="B20" s="9" t="s">
        <v>11</v>
      </c>
      <c r="C20" s="4"/>
      <c r="D20" s="4">
        <v>5232.3900000000003</v>
      </c>
      <c r="E20" s="4"/>
      <c r="F20" s="4">
        <v>4737.3900000000003</v>
      </c>
      <c r="G20" s="4"/>
      <c r="H20" s="4">
        <v>6348.98</v>
      </c>
      <c r="I20" s="4"/>
      <c r="J20" s="4">
        <v>6392.47</v>
      </c>
      <c r="K20" s="4"/>
      <c r="L20" s="4">
        <f>[1]Sheet1!$AT$142</f>
        <v>9747.7199999999993</v>
      </c>
      <c r="M20" s="4"/>
      <c r="N20" s="4">
        <v>5547.36</v>
      </c>
      <c r="O20" s="4"/>
      <c r="P20" s="12">
        <f t="shared" si="0"/>
        <v>-4200.3599999999997</v>
      </c>
    </row>
    <row r="21" spans="2:16" ht="15.75">
      <c r="B21" s="9" t="s">
        <v>12</v>
      </c>
      <c r="C21" s="4"/>
      <c r="D21" s="4">
        <v>252.32</v>
      </c>
      <c r="E21" s="4"/>
      <c r="F21" s="4">
        <v>252.32</v>
      </c>
      <c r="G21" s="4"/>
      <c r="H21" s="4">
        <v>252.32</v>
      </c>
      <c r="I21" s="4"/>
      <c r="J21" s="4">
        <v>339.82</v>
      </c>
      <c r="K21" s="4"/>
      <c r="L21" s="4">
        <f>J21</f>
        <v>339.82</v>
      </c>
      <c r="M21" s="4"/>
      <c r="N21" s="4">
        <v>339.82</v>
      </c>
      <c r="O21" s="4"/>
      <c r="P21" s="12">
        <f t="shared" si="0"/>
        <v>0</v>
      </c>
    </row>
    <row r="22" spans="2:16" ht="15.75">
      <c r="B22" s="9" t="s">
        <v>13</v>
      </c>
      <c r="C22" s="4"/>
      <c r="D22" s="4">
        <v>1215.55</v>
      </c>
      <c r="E22" s="4"/>
      <c r="F22" s="4">
        <v>1215.55</v>
      </c>
      <c r="G22" s="4"/>
      <c r="H22" s="4">
        <v>1253.05</v>
      </c>
      <c r="I22" s="4"/>
      <c r="J22" s="4">
        <v>1290.55</v>
      </c>
      <c r="K22" s="4"/>
      <c r="L22" s="4">
        <f>[1]Sheet1!$AX$142</f>
        <v>1290.55</v>
      </c>
      <c r="M22" s="4"/>
      <c r="N22" s="4">
        <v>1290.55</v>
      </c>
      <c r="O22" s="4"/>
      <c r="P22" s="12">
        <f t="shared" si="0"/>
        <v>0</v>
      </c>
    </row>
    <row r="23" spans="2:16" ht="15.75">
      <c r="B23" s="14" t="s">
        <v>14</v>
      </c>
      <c r="C23" s="4"/>
      <c r="D23" s="4">
        <v>869.18</v>
      </c>
      <c r="E23" s="4"/>
      <c r="F23" s="4">
        <v>869.18</v>
      </c>
      <c r="G23" s="4"/>
      <c r="H23" s="4">
        <v>944.18</v>
      </c>
      <c r="I23" s="4"/>
      <c r="J23" s="4">
        <v>1051.68</v>
      </c>
      <c r="K23" s="4"/>
      <c r="L23" s="4">
        <f>[1]Sheet1!$AZ$142</f>
        <v>1340.97</v>
      </c>
      <c r="M23" s="4"/>
      <c r="N23" s="4">
        <v>933.41</v>
      </c>
      <c r="O23" s="4"/>
      <c r="P23" s="12">
        <f t="shared" si="0"/>
        <v>-407.56000000000006</v>
      </c>
    </row>
    <row r="24" spans="2:16" ht="15.75">
      <c r="B24" s="9" t="s">
        <v>15</v>
      </c>
      <c r="C24" s="4"/>
      <c r="D24" s="4">
        <v>583.79999999999995</v>
      </c>
      <c r="E24" s="4"/>
      <c r="F24" s="4">
        <v>583.79999999999995</v>
      </c>
      <c r="G24" s="4"/>
      <c r="H24" s="4">
        <v>583.79999999999995</v>
      </c>
      <c r="I24" s="4"/>
      <c r="J24" s="4">
        <v>608.79999999999995</v>
      </c>
      <c r="K24" s="4"/>
      <c r="L24" s="4">
        <f>[1]Sheet1!$BB$142</f>
        <v>608.79999999999995</v>
      </c>
      <c r="M24" s="4"/>
      <c r="N24" s="4">
        <v>608.79999999999995</v>
      </c>
      <c r="O24" s="4"/>
      <c r="P24" s="12">
        <f t="shared" si="0"/>
        <v>0</v>
      </c>
    </row>
    <row r="25" spans="2:16" ht="15.75">
      <c r="B25" s="9" t="s">
        <v>16</v>
      </c>
      <c r="C25" s="4"/>
      <c r="D25" s="4">
        <v>471.47</v>
      </c>
      <c r="E25" s="4"/>
      <c r="F25" s="4">
        <v>471.47</v>
      </c>
      <c r="G25" s="4"/>
      <c r="H25" s="4">
        <v>471.47</v>
      </c>
      <c r="I25" s="4"/>
      <c r="J25" s="4">
        <v>471.47</v>
      </c>
      <c r="K25" s="4"/>
      <c r="L25" s="4">
        <f>[1]Sheet1!$BD$142</f>
        <v>471.47</v>
      </c>
      <c r="M25" s="4"/>
      <c r="N25" s="4">
        <v>471.47</v>
      </c>
      <c r="O25" s="4"/>
      <c r="P25" s="12">
        <f t="shared" si="0"/>
        <v>0</v>
      </c>
    </row>
    <row r="26" spans="2:16" ht="15.75">
      <c r="B26" s="9" t="s">
        <v>17</v>
      </c>
      <c r="C26" s="4"/>
      <c r="D26" s="4">
        <v>1291.49</v>
      </c>
      <c r="E26" s="4"/>
      <c r="F26" s="4">
        <v>1291.49</v>
      </c>
      <c r="G26" s="4"/>
      <c r="H26" s="4">
        <v>1306.49</v>
      </c>
      <c r="I26" s="4"/>
      <c r="J26" s="4">
        <v>1204.31</v>
      </c>
      <c r="K26" s="4"/>
      <c r="L26" s="4">
        <f>[1]Sheet1!$BF$142</f>
        <v>1106.79</v>
      </c>
      <c r="M26" s="4"/>
      <c r="N26" s="4">
        <v>1106.79</v>
      </c>
      <c r="O26" s="4"/>
      <c r="P26" s="12">
        <f t="shared" si="0"/>
        <v>0</v>
      </c>
    </row>
    <row r="27" spans="2:16" ht="15.75">
      <c r="B27" s="9" t="s">
        <v>29</v>
      </c>
      <c r="C27" s="4"/>
      <c r="D27" s="4">
        <v>10039.11</v>
      </c>
      <c r="E27" s="4"/>
      <c r="F27" s="4">
        <f>F37</f>
        <v>10039.11</v>
      </c>
      <c r="G27" s="4"/>
      <c r="H27" s="4">
        <f>H37</f>
        <v>26048.880000000001</v>
      </c>
      <c r="I27" s="4"/>
      <c r="J27" s="4">
        <f>J37</f>
        <v>22365.87</v>
      </c>
      <c r="K27" s="4"/>
      <c r="L27" s="4">
        <f>L37</f>
        <v>28747.06</v>
      </c>
      <c r="M27" s="4"/>
      <c r="N27" s="4">
        <f>N37</f>
        <v>28747.06</v>
      </c>
      <c r="O27" s="4"/>
      <c r="P27" s="12">
        <f t="shared" si="0"/>
        <v>0</v>
      </c>
    </row>
    <row r="28" spans="2:16" ht="15.75">
      <c r="B28" s="9" t="s">
        <v>28</v>
      </c>
      <c r="C28" s="4"/>
      <c r="D28" s="4">
        <v>77.67</v>
      </c>
      <c r="E28" s="4"/>
      <c r="F28" s="4">
        <v>77.67</v>
      </c>
      <c r="G28" s="4"/>
      <c r="H28" s="4">
        <v>102.67</v>
      </c>
      <c r="I28" s="4"/>
      <c r="J28" s="4">
        <v>251.23000000000002</v>
      </c>
      <c r="K28" s="4"/>
      <c r="L28" s="4">
        <f>[1]Sheet1!$AR$142+[1]Sheet1!$L$142</f>
        <v>608.92000000000007</v>
      </c>
      <c r="M28" s="4"/>
      <c r="N28" s="4">
        <v>688.92000000000007</v>
      </c>
      <c r="O28" s="4"/>
      <c r="P28" s="12">
        <f t="shared" si="0"/>
        <v>80</v>
      </c>
    </row>
    <row r="29" spans="2:16" ht="15.75">
      <c r="B29" s="9" t="s">
        <v>27</v>
      </c>
      <c r="C29" s="4"/>
      <c r="D29" s="4">
        <v>2853.27</v>
      </c>
      <c r="E29" s="4"/>
      <c r="F29" s="4">
        <v>2753.27</v>
      </c>
      <c r="G29" s="4"/>
      <c r="H29" s="4">
        <v>2828.27</v>
      </c>
      <c r="I29" s="4"/>
      <c r="J29" s="4">
        <v>2853.27</v>
      </c>
      <c r="K29" s="4"/>
      <c r="L29" s="4">
        <f>[1]Sheet1!$BL$142</f>
        <v>4373.62</v>
      </c>
      <c r="M29" s="4"/>
      <c r="N29" s="4">
        <v>5233.1899999999996</v>
      </c>
      <c r="O29" s="4"/>
      <c r="P29" s="12">
        <f t="shared" si="0"/>
        <v>859.56999999999971</v>
      </c>
    </row>
    <row r="30" spans="2:16" ht="15.75">
      <c r="B30" s="9" t="s">
        <v>18</v>
      </c>
      <c r="C30" s="4"/>
      <c r="D30" s="4">
        <v>2046.7199999999998</v>
      </c>
      <c r="E30" s="4"/>
      <c r="F30" s="4">
        <v>2046.7199999999998</v>
      </c>
      <c r="G30" s="4"/>
      <c r="H30" s="4">
        <v>2084.2199999999998</v>
      </c>
      <c r="I30" s="4"/>
      <c r="J30" s="4">
        <v>2184.2199999999998</v>
      </c>
      <c r="K30" s="4"/>
      <c r="L30" s="4">
        <f>[1]Sheet1!$BH$142+[1]Sheet1!$BN$142</f>
        <v>2184.2199999999998</v>
      </c>
      <c r="M30" s="4"/>
      <c r="N30" s="4">
        <v>2359.2199999999998</v>
      </c>
      <c r="O30" s="4"/>
      <c r="P30" s="12">
        <f t="shared" si="0"/>
        <v>175</v>
      </c>
    </row>
    <row r="31" spans="2:16" ht="15.75">
      <c r="B31" s="10"/>
    </row>
    <row r="32" spans="2:16" ht="15.75">
      <c r="B32" s="9" t="s">
        <v>19</v>
      </c>
      <c r="C32" s="8"/>
      <c r="D32" s="8">
        <f>SUM(D6:D30)</f>
        <v>83058.400000000009</v>
      </c>
      <c r="E32" s="8"/>
      <c r="F32" s="8">
        <f>SUM(F6:F30)</f>
        <v>88396.400000000009</v>
      </c>
      <c r="G32" s="8"/>
      <c r="H32" s="8">
        <f>SUM(H6:H30)</f>
        <v>128491.91</v>
      </c>
      <c r="I32" s="8"/>
      <c r="J32" s="8">
        <f>SUM(J6:J30)</f>
        <v>111552.46999999999</v>
      </c>
      <c r="K32" s="8"/>
      <c r="L32" s="8">
        <f>SUM(L6:L30)</f>
        <v>122131.65</v>
      </c>
      <c r="M32" s="8"/>
      <c r="N32" s="8">
        <f>SUM(N6:N30)</f>
        <v>119897.13</v>
      </c>
      <c r="O32" s="8"/>
      <c r="P32" s="8">
        <f>SUM(P6:P30)</f>
        <v>-2234.5200000000027</v>
      </c>
    </row>
    <row r="33" spans="2:17" ht="15.75">
      <c r="B33" s="11"/>
    </row>
    <row r="34" spans="2:17">
      <c r="B34" s="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7">
      <c r="B35" s="5" t="s">
        <v>24</v>
      </c>
      <c r="C35" s="12"/>
      <c r="D35" s="12">
        <v>5456.36</v>
      </c>
      <c r="E35" s="12"/>
      <c r="F35" s="12">
        <v>5456.36</v>
      </c>
      <c r="G35" s="12"/>
      <c r="H35" s="12">
        <v>21466.13</v>
      </c>
      <c r="I35" s="12"/>
      <c r="J35" s="12">
        <v>17783.12</v>
      </c>
      <c r="K35" s="12"/>
      <c r="L35" s="12">
        <f>[1]Sheet1!$AD$142</f>
        <v>24164.31</v>
      </c>
      <c r="M35" s="12"/>
      <c r="N35" s="12">
        <v>24264.31</v>
      </c>
      <c r="O35" s="12"/>
      <c r="P35" s="12">
        <f>N35-L35</f>
        <v>100</v>
      </c>
    </row>
    <row r="36" spans="2:17">
      <c r="B36" s="5" t="s">
        <v>25</v>
      </c>
      <c r="C36" s="12"/>
      <c r="D36" s="12">
        <v>4582.75</v>
      </c>
      <c r="E36" s="12"/>
      <c r="F36" s="12">
        <v>4582.75</v>
      </c>
      <c r="G36" s="12"/>
      <c r="H36" s="12">
        <v>4582.75</v>
      </c>
      <c r="I36" s="12"/>
      <c r="J36" s="12">
        <v>4582.75</v>
      </c>
      <c r="K36" s="12"/>
      <c r="L36" s="12">
        <f>J36</f>
        <v>4582.75</v>
      </c>
      <c r="M36" s="12"/>
      <c r="N36" s="12">
        <v>4482.75</v>
      </c>
      <c r="O36" s="12"/>
      <c r="P36" s="12">
        <f>N36-L36</f>
        <v>-100</v>
      </c>
    </row>
    <row r="37" spans="2:17">
      <c r="B37" s="5"/>
      <c r="D37" s="12">
        <f>D36+D35</f>
        <v>10039.11</v>
      </c>
      <c r="E37" s="12"/>
      <c r="F37" s="12">
        <f>F36+F35</f>
        <v>10039.11</v>
      </c>
      <c r="G37" s="12"/>
      <c r="H37" s="12">
        <f>H36+H35</f>
        <v>26048.880000000001</v>
      </c>
      <c r="I37" s="12"/>
      <c r="J37" s="12">
        <f>J36+J35</f>
        <v>22365.87</v>
      </c>
      <c r="K37" s="12"/>
      <c r="L37" s="12">
        <f>L36+L35</f>
        <v>28747.06</v>
      </c>
      <c r="M37" s="12"/>
      <c r="N37" s="12">
        <f>N36+N35</f>
        <v>28747.06</v>
      </c>
      <c r="O37" s="12"/>
      <c r="P37" s="12">
        <f>P36+P35</f>
        <v>0</v>
      </c>
      <c r="Q37" s="12"/>
    </row>
    <row r="38" spans="2:17">
      <c r="B38" s="5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Q38" s="12"/>
    </row>
    <row r="39" spans="2:17">
      <c r="B39" s="5"/>
    </row>
    <row r="40" spans="2:17">
      <c r="B40" s="5"/>
      <c r="D40" s="4"/>
    </row>
    <row r="41" spans="2:17">
      <c r="B41" s="2"/>
    </row>
    <row r="42" spans="2:17">
      <c r="B42" s="2"/>
      <c r="D42" s="12"/>
      <c r="F42" s="12"/>
    </row>
    <row r="43" spans="2:17">
      <c r="B43" s="2"/>
      <c r="L43" s="12"/>
      <c r="M43" s="12"/>
      <c r="N43" s="12"/>
    </row>
    <row r="44" spans="2:17">
      <c r="B44" s="2"/>
    </row>
    <row r="45" spans="2:17">
      <c r="B45" s="2"/>
    </row>
    <row r="46" spans="2:17">
      <c r="B46" s="2"/>
      <c r="L46" s="12"/>
      <c r="M46" s="12"/>
      <c r="N46" s="12"/>
    </row>
    <row r="47" spans="2:17">
      <c r="B47" s="2"/>
    </row>
    <row r="48" spans="2:17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</sheetData>
  <mergeCells count="2">
    <mergeCell ref="B1:P1"/>
    <mergeCell ref="B2:P2"/>
  </mergeCells>
  <printOptions gridLines="1"/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cp:lastPrinted>2017-01-07T16:11:38Z</cp:lastPrinted>
  <dcterms:created xsi:type="dcterms:W3CDTF">2014-08-22T00:56:20Z</dcterms:created>
  <dcterms:modified xsi:type="dcterms:W3CDTF">2017-01-07T16:11:39Z</dcterms:modified>
</cp:coreProperties>
</file>