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955" windowHeight="12555"/>
  </bookViews>
  <sheets>
    <sheet name="Summary" sheetId="2" r:id="rId1"/>
    <sheet name="Sheet1" sheetId="3" r:id="rId2"/>
  </sheets>
  <calcPr calcId="125725"/>
</workbook>
</file>

<file path=xl/calcChain.xml><?xml version="1.0" encoding="utf-8"?>
<calcChain xmlns="http://schemas.openxmlformats.org/spreadsheetml/2006/main">
  <c r="AR6" i="2"/>
  <c r="AT37"/>
  <c r="AT6"/>
  <c r="AT32"/>
  <c r="AT31"/>
  <c r="AT30"/>
  <c r="AT29"/>
  <c r="AT28"/>
  <c r="AT27"/>
  <c r="AT26"/>
  <c r="AT25"/>
  <c r="AT24"/>
  <c r="AT23"/>
  <c r="AT22"/>
  <c r="AT21"/>
  <c r="AT20"/>
  <c r="AT18"/>
  <c r="AT17"/>
  <c r="AT16"/>
  <c r="AT15"/>
  <c r="AT14"/>
  <c r="AT13"/>
  <c r="AT12"/>
  <c r="AT11"/>
  <c r="AT10"/>
  <c r="AT9"/>
  <c r="AT7"/>
  <c r="AR39"/>
  <c r="AR19" s="1"/>
  <c r="AT19" s="1"/>
  <c r="AP6"/>
  <c r="AT38"/>
  <c r="AP39"/>
  <c r="AP19" s="1"/>
  <c r="AN39"/>
  <c r="AN19" s="1"/>
  <c r="AL6"/>
  <c r="AL19"/>
  <c r="AL39"/>
  <c r="AJ39"/>
  <c r="AH34"/>
  <c r="AH11"/>
  <c r="AH6"/>
  <c r="AH39"/>
  <c r="AF34"/>
  <c r="AF39"/>
  <c r="AD39"/>
  <c r="AB39"/>
  <c r="AB6"/>
  <c r="Z19"/>
  <c r="Z6"/>
  <c r="X34"/>
  <c r="V34"/>
  <c r="X6"/>
  <c r="V6"/>
  <c r="X19"/>
  <c r="AR34" l="1"/>
  <c r="AP34"/>
  <c r="AN34"/>
  <c r="AL34"/>
  <c r="AJ34"/>
  <c r="AT39"/>
  <c r="AT34"/>
  <c r="AD34"/>
  <c r="AB34"/>
  <c r="Z34"/>
  <c r="R34"/>
  <c r="P6"/>
  <c r="P34" s="1"/>
  <c r="N34"/>
  <c r="L19"/>
  <c r="L6"/>
  <c r="H34"/>
  <c r="F34"/>
  <c r="D34"/>
  <c r="L34" l="1"/>
  <c r="T34"/>
  <c r="J34"/>
</calcChain>
</file>

<file path=xl/sharedStrings.xml><?xml version="1.0" encoding="utf-8"?>
<sst xmlns="http://schemas.openxmlformats.org/spreadsheetml/2006/main" count="32" uniqueCount="32">
  <si>
    <t>Boys Baseball</t>
  </si>
  <si>
    <t>Boys Basketball</t>
  </si>
  <si>
    <t>Boys Cross Country</t>
  </si>
  <si>
    <t>Boys Football</t>
  </si>
  <si>
    <t>Boys Golf</t>
  </si>
  <si>
    <t>Boys Ice Hockey</t>
  </si>
  <si>
    <t>Boys Lacrosse</t>
  </si>
  <si>
    <t>Boys Soccer</t>
  </si>
  <si>
    <t>Boys Tennis</t>
  </si>
  <si>
    <t>Boys Wrestling</t>
  </si>
  <si>
    <t>Total Crew (co-ed)</t>
  </si>
  <si>
    <t>Girls Basketball</t>
  </si>
  <si>
    <t>Girls Cheerleading</t>
  </si>
  <si>
    <t>Girls Cross Country</t>
  </si>
  <si>
    <t>Girls Field Hockey</t>
  </si>
  <si>
    <t>Girls Golf</t>
  </si>
  <si>
    <t>Girls Lacrosse</t>
  </si>
  <si>
    <t>Girls Soccer</t>
  </si>
  <si>
    <t>Girls Softball</t>
  </si>
  <si>
    <t>Girls Tennis</t>
  </si>
  <si>
    <t>Girls Volleyball</t>
  </si>
  <si>
    <t>Indoor track (co-ed)</t>
  </si>
  <si>
    <t>Swim Team (co-ed)</t>
  </si>
  <si>
    <t>Track (co-ed)</t>
  </si>
  <si>
    <t>TOTAL</t>
  </si>
  <si>
    <t>General Fund</t>
  </si>
  <si>
    <t>Avon Booster Club</t>
  </si>
  <si>
    <t>Cash Balances</t>
  </si>
  <si>
    <t>Change</t>
  </si>
  <si>
    <t>Crew</t>
  </si>
  <si>
    <t>Ribbons of Hope</t>
  </si>
  <si>
    <t>Migli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</si>
</sst>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3" fontId="0" fillId="0" borderId="0" xfId="1" applyFont="1"/>
    <xf numFmtId="0" fontId="0" fillId="0" borderId="0" xfId="0" applyBorder="1" applyAlignment="1"/>
    <xf numFmtId="49" fontId="5" fillId="0" borderId="0" xfId="0" applyNumberFormat="1" applyFont="1" applyBorder="1" applyAlignment="1">
      <alignment horizontal="center"/>
    </xf>
    <xf numFmtId="0" fontId="6" fillId="0" borderId="0" xfId="0" applyFont="1"/>
    <xf numFmtId="1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1" applyNumberFormat="1" applyFont="1" applyAlignment="1">
      <alignment horizontal="center"/>
    </xf>
    <xf numFmtId="43" fontId="6" fillId="0" borderId="0" xfId="1" applyFont="1"/>
    <xf numFmtId="49" fontId="5" fillId="0" borderId="0" xfId="0" applyNumberFormat="1" applyFont="1" applyBorder="1" applyAlignment="1"/>
    <xf numFmtId="43" fontId="6" fillId="0" borderId="0" xfId="0" applyNumberFormat="1" applyFont="1"/>
    <xf numFmtId="49" fontId="6" fillId="0" borderId="0" xfId="0" applyNumberFormat="1" applyFont="1" applyBorder="1" applyAlignment="1"/>
    <xf numFmtId="0" fontId="6" fillId="0" borderId="0" xfId="0" applyFont="1" applyBorder="1" applyAlignment="1"/>
    <xf numFmtId="43" fontId="0" fillId="0" borderId="0" xfId="0" applyNumberFormat="1"/>
    <xf numFmtId="0" fontId="8" fillId="0" borderId="0" xfId="0" applyFont="1" applyAlignment="1">
      <alignment horizontal="center"/>
    </xf>
    <xf numFmtId="43" fontId="8" fillId="0" borderId="0" xfId="1" applyFont="1" applyAlignment="1">
      <alignment horizontal="center"/>
    </xf>
    <xf numFmtId="49" fontId="5" fillId="0" borderId="0" xfId="0" applyNumberFormat="1" applyFont="1" applyFill="1" applyBorder="1" applyAlignment="1"/>
    <xf numFmtId="43" fontId="0" fillId="0" borderId="0" xfId="0" applyNumberFormat="1" applyFill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16339"/>
  <sheetViews>
    <sheetView tabSelected="1" workbookViewId="0">
      <selection activeCell="AR7" sqref="AR7"/>
    </sheetView>
  </sheetViews>
  <sheetFormatPr defaultRowHeight="15"/>
  <cols>
    <col min="1" max="1" width="4.140625" customWidth="1"/>
    <col min="2" max="2" width="24" style="3" bestFit="1" customWidth="1"/>
    <col min="3" max="3" width="3.42578125" hidden="1" customWidth="1"/>
    <col min="4" max="4" width="12.7109375" hidden="1" customWidth="1"/>
    <col min="5" max="5" width="2.42578125" hidden="1" customWidth="1"/>
    <col min="6" max="6" width="12.7109375" hidden="1" customWidth="1"/>
    <col min="7" max="7" width="1.28515625" hidden="1" customWidth="1"/>
    <col min="8" max="8" width="12.7109375" style="4" hidden="1" customWidth="1"/>
    <col min="9" max="9" width="1.28515625" hidden="1" customWidth="1"/>
    <col min="10" max="10" width="12.7109375" hidden="1" customWidth="1"/>
    <col min="11" max="11" width="2.42578125" hidden="1" customWidth="1"/>
    <col min="12" max="12" width="12.7109375" hidden="1" customWidth="1"/>
    <col min="13" max="13" width="2.140625" hidden="1" customWidth="1"/>
    <col min="14" max="14" width="12.7109375" hidden="1" customWidth="1"/>
    <col min="15" max="15" width="2.28515625" hidden="1" customWidth="1"/>
    <col min="16" max="16" width="12.7109375" hidden="1" customWidth="1"/>
    <col min="17" max="17" width="13" hidden="1" customWidth="1"/>
    <col min="18" max="18" width="12.7109375" hidden="1" customWidth="1"/>
    <col min="19" max="19" width="1.85546875" hidden="1" customWidth="1"/>
    <col min="20" max="20" width="12.7109375" hidden="1" customWidth="1"/>
    <col min="21" max="21" width="2.7109375" hidden="1" customWidth="1"/>
    <col min="22" max="22" width="12.7109375" hidden="1" customWidth="1"/>
    <col min="23" max="23" width="3.140625" hidden="1" customWidth="1"/>
    <col min="24" max="24" width="12.7109375" hidden="1" customWidth="1"/>
    <col min="25" max="25" width="2.5703125" hidden="1" customWidth="1"/>
    <col min="26" max="26" width="12.7109375" hidden="1" customWidth="1"/>
    <col min="27" max="27" width="2.42578125" customWidth="1"/>
    <col min="28" max="28" width="12.7109375" hidden="1" customWidth="1"/>
    <col min="29" max="29" width="2.140625" hidden="1" customWidth="1"/>
    <col min="30" max="30" width="12.7109375" hidden="1" customWidth="1"/>
    <col min="31" max="31" width="2.28515625" hidden="1" customWidth="1"/>
    <col min="32" max="32" width="12.7109375" hidden="1" customWidth="1"/>
    <col min="33" max="33" width="2.7109375" customWidth="1"/>
    <col min="34" max="34" width="12.7109375" customWidth="1"/>
    <col min="35" max="35" width="3.140625" customWidth="1"/>
    <col min="36" max="36" width="12.7109375" bestFit="1" customWidth="1"/>
    <col min="37" max="37" width="3" customWidth="1"/>
    <col min="38" max="38" width="12.7109375" bestFit="1" customWidth="1"/>
    <col min="39" max="39" width="2.85546875" customWidth="1"/>
    <col min="40" max="40" width="12.7109375" customWidth="1"/>
    <col min="41" max="41" width="2" customWidth="1"/>
    <col min="42" max="42" width="12.7109375" customWidth="1"/>
    <col min="43" max="43" width="2.85546875" customWidth="1"/>
    <col min="44" max="44" width="12.7109375" bestFit="1" customWidth="1"/>
    <col min="45" max="45" width="3.140625" customWidth="1"/>
    <col min="46" max="46" width="13.5703125" bestFit="1" customWidth="1"/>
    <col min="47" max="47" width="11.5703125" bestFit="1" customWidth="1"/>
  </cols>
  <sheetData>
    <row r="1" spans="2:50" ht="21">
      <c r="B1" s="21" t="s">
        <v>26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V1" s="16"/>
      <c r="AW1" s="4"/>
      <c r="AX1" s="16"/>
    </row>
    <row r="2" spans="2:50" ht="20.25">
      <c r="B2" s="22" t="s">
        <v>27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</row>
    <row r="3" spans="2:50">
      <c r="B3" s="1"/>
      <c r="C3" s="1"/>
      <c r="D3" s="1"/>
      <c r="E3" s="1"/>
      <c r="F3" s="17"/>
      <c r="G3" s="17"/>
      <c r="H3" s="18"/>
      <c r="I3" s="17"/>
      <c r="J3" s="17"/>
      <c r="K3" s="17"/>
      <c r="L3" s="17"/>
      <c r="M3" s="17"/>
      <c r="N3" s="17"/>
      <c r="O3" s="17"/>
      <c r="P3" s="17"/>
      <c r="Q3" s="17"/>
    </row>
    <row r="4" spans="2:50" ht="15.75">
      <c r="B4" s="6"/>
      <c r="C4" s="7"/>
      <c r="D4" s="8">
        <v>41820</v>
      </c>
      <c r="E4" s="9"/>
      <c r="F4" s="10">
        <v>41851</v>
      </c>
      <c r="G4" s="10"/>
      <c r="H4" s="10">
        <v>41882</v>
      </c>
      <c r="I4" s="10"/>
      <c r="J4" s="10">
        <v>41912</v>
      </c>
      <c r="K4" s="10"/>
      <c r="L4" s="10">
        <v>41943</v>
      </c>
      <c r="M4" s="10"/>
      <c r="N4" s="10">
        <v>41973</v>
      </c>
      <c r="O4" s="10"/>
      <c r="P4" s="10">
        <v>42004</v>
      </c>
      <c r="Q4" s="10"/>
      <c r="R4" s="8">
        <v>42035</v>
      </c>
      <c r="S4" s="8"/>
      <c r="T4" s="8">
        <v>42063</v>
      </c>
      <c r="U4" s="8"/>
      <c r="V4" s="8">
        <v>42094</v>
      </c>
      <c r="X4" s="8">
        <v>42124</v>
      </c>
      <c r="Y4" s="8"/>
      <c r="Z4" s="8">
        <v>42155</v>
      </c>
      <c r="AA4" s="8"/>
      <c r="AB4" s="8">
        <v>42185</v>
      </c>
      <c r="AC4" s="8"/>
      <c r="AD4" s="8">
        <v>42216</v>
      </c>
      <c r="AE4" s="8"/>
      <c r="AF4" s="8">
        <v>42247</v>
      </c>
      <c r="AG4" s="8"/>
      <c r="AH4" s="8">
        <v>42277</v>
      </c>
      <c r="AI4" s="8"/>
      <c r="AJ4" s="8">
        <v>42308</v>
      </c>
      <c r="AK4" s="8"/>
      <c r="AL4" s="8">
        <v>42338</v>
      </c>
      <c r="AM4" s="8"/>
      <c r="AN4" s="8">
        <v>42369</v>
      </c>
      <c r="AO4" s="8"/>
      <c r="AP4" s="8">
        <v>42400</v>
      </c>
      <c r="AQ4" s="8"/>
      <c r="AR4" s="8">
        <v>42429</v>
      </c>
      <c r="AS4" s="8"/>
      <c r="AT4" s="17" t="s">
        <v>28</v>
      </c>
    </row>
    <row r="5" spans="2:50" ht="15.75">
      <c r="B5" s="6"/>
      <c r="C5" s="7"/>
      <c r="D5" s="7"/>
      <c r="E5" s="7"/>
    </row>
    <row r="6" spans="2:50" ht="15.75">
      <c r="B6" s="12" t="s">
        <v>25</v>
      </c>
      <c r="C6" s="7"/>
      <c r="D6" s="13">
        <v>27473.58</v>
      </c>
      <c r="E6" s="13"/>
      <c r="F6" s="4">
        <v>26606.68</v>
      </c>
      <c r="G6" s="4"/>
      <c r="H6" s="4">
        <v>21929.929999999993</v>
      </c>
      <c r="I6" s="4"/>
      <c r="J6" s="4">
        <v>37585.68</v>
      </c>
      <c r="K6" s="4"/>
      <c r="L6" s="4">
        <f>35196.58+1066.1</f>
        <v>36262.68</v>
      </c>
      <c r="M6" s="4"/>
      <c r="N6" s="4">
        <v>39407.54</v>
      </c>
      <c r="O6" s="4"/>
      <c r="P6" s="16">
        <f>38306.44+1066.1</f>
        <v>39372.54</v>
      </c>
      <c r="Q6" s="16"/>
      <c r="R6" s="16">
        <v>39546.909999999989</v>
      </c>
      <c r="S6" s="16"/>
      <c r="T6" s="16">
        <v>40887</v>
      </c>
      <c r="U6" s="16"/>
      <c r="V6" s="16">
        <f>42376.03</f>
        <v>42376.03</v>
      </c>
      <c r="W6" s="16"/>
      <c r="X6" s="16">
        <f>53018.04+1066.1-2970</f>
        <v>51114.14</v>
      </c>
      <c r="Y6" s="16"/>
      <c r="Z6" s="16">
        <f>37684.39+1066.1-2640</f>
        <v>36110.49</v>
      </c>
      <c r="AA6" s="16"/>
      <c r="AB6" s="16">
        <f>18530.64</f>
        <v>18530.64</v>
      </c>
      <c r="AC6" s="16"/>
      <c r="AD6" s="16">
        <v>17627.009999999998</v>
      </c>
      <c r="AE6" s="16"/>
      <c r="AF6" s="16">
        <v>15841.23</v>
      </c>
      <c r="AG6" s="16"/>
      <c r="AH6" s="16">
        <f>20515.65+196</f>
        <v>20711.650000000001</v>
      </c>
      <c r="AI6" s="16"/>
      <c r="AJ6" s="16">
        <v>23710.57</v>
      </c>
      <c r="AK6" s="16"/>
      <c r="AL6" s="16">
        <f>22135.72+1066.1</f>
        <v>23201.82</v>
      </c>
      <c r="AM6" s="16"/>
      <c r="AN6" s="16">
        <v>23906.53</v>
      </c>
      <c r="AO6" s="16"/>
      <c r="AP6" s="16">
        <f>24474.93+1066.1</f>
        <v>25541.03</v>
      </c>
      <c r="AQ6" s="16"/>
      <c r="AR6" s="16">
        <f>27185.83+1066.1-3037</f>
        <v>25214.93</v>
      </c>
      <c r="AS6" s="16"/>
      <c r="AT6" s="16">
        <f>AR6-AP6</f>
        <v>-326.09999999999854</v>
      </c>
    </row>
    <row r="7" spans="2:50" ht="15.75">
      <c r="B7" s="12" t="s">
        <v>31</v>
      </c>
      <c r="C7" s="7"/>
      <c r="D7" s="13"/>
      <c r="E7" s="13"/>
      <c r="F7" s="4"/>
      <c r="G7" s="4"/>
      <c r="I7" s="4"/>
      <c r="J7" s="4"/>
      <c r="K7" s="4"/>
      <c r="L7" s="4"/>
      <c r="M7" s="4"/>
      <c r="N7" s="4"/>
      <c r="O7" s="4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>
        <v>3037</v>
      </c>
      <c r="AS7" s="16"/>
      <c r="AT7" s="16">
        <f>AR7-AP7</f>
        <v>3037</v>
      </c>
    </row>
    <row r="8" spans="2:50" ht="15.75">
      <c r="B8" s="14"/>
      <c r="C8" s="7"/>
      <c r="D8" s="7"/>
      <c r="E8" s="7"/>
    </row>
    <row r="9" spans="2:50" ht="15.75">
      <c r="B9" s="12" t="s">
        <v>0</v>
      </c>
      <c r="C9" s="7"/>
      <c r="D9" s="11">
        <v>5473.64</v>
      </c>
      <c r="E9" s="7"/>
      <c r="F9" s="4">
        <v>5543.64</v>
      </c>
      <c r="G9" s="4"/>
      <c r="H9" s="4">
        <v>5268.64</v>
      </c>
      <c r="I9" s="4"/>
      <c r="J9" s="4">
        <v>5331.14</v>
      </c>
      <c r="K9" s="4"/>
      <c r="L9" s="4">
        <v>5356.14</v>
      </c>
      <c r="M9" s="4"/>
      <c r="N9" s="4">
        <v>5356.14</v>
      </c>
      <c r="O9" s="4"/>
      <c r="P9" s="16">
        <v>5389.14</v>
      </c>
      <c r="Q9" s="16"/>
      <c r="R9" s="4">
        <v>5414.14</v>
      </c>
      <c r="S9" s="4"/>
      <c r="T9" s="4">
        <v>5414.14</v>
      </c>
      <c r="U9" s="4"/>
      <c r="V9" s="4">
        <v>5414.14</v>
      </c>
      <c r="W9" s="4"/>
      <c r="X9" s="4">
        <v>3964.14</v>
      </c>
      <c r="Y9" s="4"/>
      <c r="Z9" s="4">
        <v>6593.5</v>
      </c>
      <c r="AA9" s="4"/>
      <c r="AB9" s="4">
        <v>5728.26</v>
      </c>
      <c r="AC9" s="4"/>
      <c r="AD9" s="4">
        <v>5728.26</v>
      </c>
      <c r="AE9" s="4"/>
      <c r="AF9" s="4">
        <v>5728.26</v>
      </c>
      <c r="AG9" s="4"/>
      <c r="AH9" s="4">
        <v>5815.76</v>
      </c>
      <c r="AI9" s="4"/>
      <c r="AJ9" s="4">
        <v>8374.1</v>
      </c>
      <c r="AK9" s="4"/>
      <c r="AL9" s="4">
        <v>8374.1</v>
      </c>
      <c r="AM9" s="4"/>
      <c r="AN9" s="4">
        <v>8374.1</v>
      </c>
      <c r="AO9" s="4"/>
      <c r="AP9" s="4">
        <v>8374.1</v>
      </c>
      <c r="AQ9" s="4"/>
      <c r="AR9" s="4">
        <v>8374.1</v>
      </c>
      <c r="AS9" s="4"/>
      <c r="AT9" s="16">
        <f t="shared" ref="AT9:AT32" si="0">AR9-AP9</f>
        <v>0</v>
      </c>
    </row>
    <row r="10" spans="2:50" ht="15.75">
      <c r="B10" s="12" t="s">
        <v>1</v>
      </c>
      <c r="C10" s="7"/>
      <c r="D10" s="11">
        <v>6758.12</v>
      </c>
      <c r="E10" s="7"/>
      <c r="F10" s="4">
        <v>6758.12</v>
      </c>
      <c r="G10" s="4"/>
      <c r="H10" s="4">
        <v>6758.12</v>
      </c>
      <c r="I10" s="4"/>
      <c r="J10" s="4">
        <v>6745.62</v>
      </c>
      <c r="K10" s="4"/>
      <c r="L10" s="4">
        <v>6345.62</v>
      </c>
      <c r="M10" s="4"/>
      <c r="N10" s="4">
        <v>6345.62</v>
      </c>
      <c r="O10" s="4"/>
      <c r="P10" s="16">
        <v>8550.33</v>
      </c>
      <c r="Q10" s="16"/>
      <c r="R10" s="4">
        <v>9481.4699999999993</v>
      </c>
      <c r="S10" s="4"/>
      <c r="T10" s="4">
        <v>9995.4699999999993</v>
      </c>
      <c r="U10" s="4"/>
      <c r="V10" s="4">
        <v>9901.35</v>
      </c>
      <c r="W10" s="4"/>
      <c r="X10" s="4">
        <v>7928.05</v>
      </c>
      <c r="Y10" s="4"/>
      <c r="Z10" s="4">
        <v>7928.05</v>
      </c>
      <c r="AA10" s="4"/>
      <c r="AB10" s="4">
        <v>7928.05</v>
      </c>
      <c r="AC10" s="4"/>
      <c r="AD10" s="4">
        <v>8221.75</v>
      </c>
      <c r="AE10" s="4"/>
      <c r="AF10" s="4">
        <v>8221.75</v>
      </c>
      <c r="AG10" s="4"/>
      <c r="AH10" s="4">
        <v>8238.42</v>
      </c>
      <c r="AI10" s="4"/>
      <c r="AJ10" s="4">
        <v>8284.25</v>
      </c>
      <c r="AK10" s="4"/>
      <c r="AL10" s="4">
        <v>8284.25</v>
      </c>
      <c r="AM10" s="4"/>
      <c r="AN10" s="4">
        <v>5486.4</v>
      </c>
      <c r="AO10" s="4"/>
      <c r="AP10" s="4">
        <v>9856.4</v>
      </c>
      <c r="AQ10" s="4"/>
      <c r="AR10" s="4">
        <v>9572.06</v>
      </c>
      <c r="AS10" s="4"/>
      <c r="AT10" s="16">
        <f t="shared" si="0"/>
        <v>-284.34000000000015</v>
      </c>
    </row>
    <row r="11" spans="2:50" ht="15.75">
      <c r="B11" s="12" t="s">
        <v>2</v>
      </c>
      <c r="C11" s="7"/>
      <c r="D11" s="11">
        <v>404.99</v>
      </c>
      <c r="E11" s="7"/>
      <c r="F11" s="4">
        <v>404.99</v>
      </c>
      <c r="G11" s="4"/>
      <c r="H11" s="4">
        <v>404.99</v>
      </c>
      <c r="I11" s="4"/>
      <c r="J11" s="4">
        <v>479.99</v>
      </c>
      <c r="K11" s="4"/>
      <c r="L11" s="4">
        <v>479.99</v>
      </c>
      <c r="M11" s="4"/>
      <c r="N11" s="4">
        <v>301.32</v>
      </c>
      <c r="O11" s="4"/>
      <c r="P11" s="16">
        <v>301.32</v>
      </c>
      <c r="Q11" s="16"/>
      <c r="R11" s="4">
        <v>301.32</v>
      </c>
      <c r="S11" s="4"/>
      <c r="T11" s="4">
        <v>301.32</v>
      </c>
      <c r="U11" s="4"/>
      <c r="V11" s="4">
        <v>301.32</v>
      </c>
      <c r="W11" s="4"/>
      <c r="X11" s="4">
        <v>301.32</v>
      </c>
      <c r="Y11" s="4"/>
      <c r="Z11" s="4">
        <v>301.32</v>
      </c>
      <c r="AA11" s="4"/>
      <c r="AB11" s="4">
        <v>261.39999999999998</v>
      </c>
      <c r="AC11" s="4"/>
      <c r="AD11" s="4">
        <v>261.39999999999998</v>
      </c>
      <c r="AE11" s="4"/>
      <c r="AF11" s="4">
        <v>261.39999999999998</v>
      </c>
      <c r="AG11" s="4"/>
      <c r="AH11" s="4">
        <f>260.59-196</f>
        <v>64.589999999999975</v>
      </c>
      <c r="AI11" s="4"/>
      <c r="AJ11" s="4">
        <v>77.09</v>
      </c>
      <c r="AK11" s="4"/>
      <c r="AL11" s="4">
        <v>77.09</v>
      </c>
      <c r="AM11" s="4"/>
      <c r="AN11" s="4">
        <v>77.09</v>
      </c>
      <c r="AO11" s="4"/>
      <c r="AP11" s="4">
        <v>77.09</v>
      </c>
      <c r="AQ11" s="4"/>
      <c r="AR11" s="4">
        <v>77.09</v>
      </c>
      <c r="AS11" s="4"/>
      <c r="AT11" s="16">
        <f t="shared" si="0"/>
        <v>0</v>
      </c>
    </row>
    <row r="12" spans="2:50" ht="15.75">
      <c r="B12" s="12" t="s">
        <v>3</v>
      </c>
      <c r="C12" s="7"/>
      <c r="D12" s="11">
        <v>5478.05</v>
      </c>
      <c r="E12" s="7"/>
      <c r="F12" s="4">
        <v>7063.05</v>
      </c>
      <c r="G12" s="4"/>
      <c r="H12" s="4">
        <v>8813.0499999999993</v>
      </c>
      <c r="I12" s="4"/>
      <c r="J12" s="4">
        <v>11266.03</v>
      </c>
      <c r="K12" s="4"/>
      <c r="L12" s="4">
        <v>15333.38</v>
      </c>
      <c r="M12" s="4"/>
      <c r="N12" s="4">
        <v>15343.62</v>
      </c>
      <c r="O12" s="4"/>
      <c r="P12" s="16">
        <v>13677.29</v>
      </c>
      <c r="Q12" s="16"/>
      <c r="R12" s="4">
        <v>11417.21</v>
      </c>
      <c r="S12" s="4"/>
      <c r="T12" s="4">
        <v>10716.57</v>
      </c>
      <c r="U12" s="4"/>
      <c r="V12" s="4">
        <v>10106.57</v>
      </c>
      <c r="W12" s="4"/>
      <c r="X12" s="4">
        <v>8047.57</v>
      </c>
      <c r="Y12" s="4"/>
      <c r="Z12" s="4">
        <v>7836.42</v>
      </c>
      <c r="AA12" s="4"/>
      <c r="AB12" s="4">
        <v>5381.19</v>
      </c>
      <c r="AC12" s="4"/>
      <c r="AD12" s="4">
        <v>4335.42</v>
      </c>
      <c r="AE12" s="4"/>
      <c r="AF12" s="4">
        <v>7370.42</v>
      </c>
      <c r="AG12" s="4"/>
      <c r="AH12" s="4">
        <v>7080.7</v>
      </c>
      <c r="AI12" s="4"/>
      <c r="AJ12" s="4">
        <v>10519.59</v>
      </c>
      <c r="AK12" s="4"/>
      <c r="AL12" s="4">
        <v>8727.49</v>
      </c>
      <c r="AM12" s="4"/>
      <c r="AN12" s="4">
        <v>5746.04</v>
      </c>
      <c r="AO12" s="4"/>
      <c r="AP12" s="4">
        <v>6524.6</v>
      </c>
      <c r="AQ12" s="4"/>
      <c r="AR12" s="4">
        <v>5461.7</v>
      </c>
      <c r="AS12" s="4"/>
      <c r="AT12" s="16">
        <f t="shared" si="0"/>
        <v>-1062.9000000000005</v>
      </c>
    </row>
    <row r="13" spans="2:50" ht="15.75">
      <c r="B13" s="12" t="s">
        <v>4</v>
      </c>
      <c r="C13" s="7"/>
      <c r="D13" s="11">
        <v>209.64</v>
      </c>
      <c r="E13" s="7"/>
      <c r="F13" s="4">
        <v>209.64</v>
      </c>
      <c r="G13" s="4"/>
      <c r="H13" s="4">
        <v>209.64</v>
      </c>
      <c r="I13" s="4"/>
      <c r="J13" s="4">
        <v>209.64</v>
      </c>
      <c r="K13" s="4"/>
      <c r="L13" s="4">
        <v>209.64</v>
      </c>
      <c r="M13" s="4"/>
      <c r="N13" s="4">
        <v>209.64</v>
      </c>
      <c r="O13" s="4"/>
      <c r="P13" s="16">
        <v>209.64</v>
      </c>
      <c r="Q13" s="16"/>
      <c r="R13" s="4">
        <v>209.64</v>
      </c>
      <c r="S13" s="4"/>
      <c r="T13" s="4">
        <v>209.64</v>
      </c>
      <c r="U13" s="4"/>
      <c r="V13" s="4">
        <v>209.64</v>
      </c>
      <c r="W13" s="4"/>
      <c r="X13" s="4">
        <v>209.64</v>
      </c>
      <c r="Y13" s="4"/>
      <c r="Z13" s="4">
        <v>209.64</v>
      </c>
      <c r="AA13" s="4"/>
      <c r="AB13" s="4">
        <v>209.64</v>
      </c>
      <c r="AC13" s="4"/>
      <c r="AD13" s="4">
        <v>209.64</v>
      </c>
      <c r="AE13" s="4"/>
      <c r="AF13" s="4">
        <v>209.64</v>
      </c>
      <c r="AG13" s="4"/>
      <c r="AH13" s="4">
        <v>209.64</v>
      </c>
      <c r="AI13" s="4"/>
      <c r="AJ13" s="4">
        <v>209.64</v>
      </c>
      <c r="AK13" s="4"/>
      <c r="AL13" s="4">
        <v>209.64</v>
      </c>
      <c r="AM13" s="4"/>
      <c r="AN13" s="4">
        <v>209.64</v>
      </c>
      <c r="AO13" s="4"/>
      <c r="AP13" s="4">
        <v>209.64</v>
      </c>
      <c r="AQ13" s="4"/>
      <c r="AR13" s="4">
        <v>209.64</v>
      </c>
      <c r="AS13" s="4"/>
      <c r="AT13" s="16">
        <f t="shared" si="0"/>
        <v>0</v>
      </c>
    </row>
    <row r="14" spans="2:50" ht="15.75">
      <c r="B14" s="12" t="s">
        <v>5</v>
      </c>
      <c r="C14" s="7"/>
      <c r="D14" s="11">
        <v>137.69999999999999</v>
      </c>
      <c r="E14" s="7"/>
      <c r="F14" s="4">
        <v>137.69999999999999</v>
      </c>
      <c r="G14" s="4"/>
      <c r="H14" s="4">
        <v>137.69999999999999</v>
      </c>
      <c r="I14" s="4"/>
      <c r="J14" s="4">
        <v>137.69999999999999</v>
      </c>
      <c r="K14" s="4"/>
      <c r="L14" s="4">
        <v>137.69999999999999</v>
      </c>
      <c r="M14" s="4"/>
      <c r="N14" s="4">
        <v>137.69999999999999</v>
      </c>
      <c r="O14" s="4"/>
      <c r="P14" s="16">
        <v>137.69999999999999</v>
      </c>
      <c r="Q14" s="16"/>
      <c r="R14" s="4">
        <v>137.69999999999999</v>
      </c>
      <c r="S14" s="4"/>
      <c r="T14" s="4">
        <v>137.69999999999999</v>
      </c>
      <c r="U14" s="4"/>
      <c r="V14" s="4">
        <v>137.69999999999999</v>
      </c>
      <c r="W14" s="4"/>
      <c r="X14" s="4">
        <v>137.69999999999999</v>
      </c>
      <c r="Y14" s="4"/>
      <c r="Z14" s="4">
        <v>137.69999999999999</v>
      </c>
      <c r="AA14" s="4"/>
      <c r="AB14" s="4">
        <v>137.69999999999999</v>
      </c>
      <c r="AC14" s="4"/>
      <c r="AD14" s="4">
        <v>137.69999999999999</v>
      </c>
      <c r="AE14" s="4"/>
      <c r="AF14" s="4">
        <v>137.69999999999999</v>
      </c>
      <c r="AG14" s="4"/>
      <c r="AH14" s="4">
        <v>137.69999999999999</v>
      </c>
      <c r="AI14" s="4"/>
      <c r="AJ14" s="4">
        <v>137.69999999999999</v>
      </c>
      <c r="AK14" s="4"/>
      <c r="AL14" s="4">
        <v>137.69999999999999</v>
      </c>
      <c r="AM14" s="4"/>
      <c r="AN14" s="4">
        <v>137.69999999999999</v>
      </c>
      <c r="AO14" s="4"/>
      <c r="AP14" s="4">
        <v>137.69999999999999</v>
      </c>
      <c r="AQ14" s="4"/>
      <c r="AR14" s="4">
        <v>137.69999999999999</v>
      </c>
      <c r="AS14" s="4"/>
      <c r="AT14" s="16">
        <f t="shared" si="0"/>
        <v>0</v>
      </c>
    </row>
    <row r="15" spans="2:50" ht="15.75">
      <c r="B15" s="12" t="s">
        <v>6</v>
      </c>
      <c r="C15" s="7"/>
      <c r="D15" s="11">
        <v>991.81</v>
      </c>
      <c r="E15" s="7"/>
      <c r="F15" s="4">
        <v>991.81</v>
      </c>
      <c r="G15" s="4"/>
      <c r="H15" s="4">
        <v>991.81</v>
      </c>
      <c r="I15" s="4"/>
      <c r="J15" s="4">
        <v>1016.81</v>
      </c>
      <c r="K15" s="4"/>
      <c r="L15" s="4">
        <v>1129.31</v>
      </c>
      <c r="M15" s="4"/>
      <c r="N15" s="4">
        <v>1129.31</v>
      </c>
      <c r="O15" s="4"/>
      <c r="P15" s="16">
        <v>1129.31</v>
      </c>
      <c r="Q15" s="16"/>
      <c r="R15" s="4">
        <v>1184.1199999999999</v>
      </c>
      <c r="S15" s="4"/>
      <c r="T15" s="4">
        <v>1184.1199999999999</v>
      </c>
      <c r="U15" s="4"/>
      <c r="V15" s="4">
        <v>1321.89</v>
      </c>
      <c r="W15" s="4"/>
      <c r="X15" s="4">
        <v>1321.89</v>
      </c>
      <c r="Y15" s="4"/>
      <c r="Z15" s="4">
        <v>821.89</v>
      </c>
      <c r="AA15" s="4"/>
      <c r="AB15" s="4">
        <v>821.89</v>
      </c>
      <c r="AC15" s="4"/>
      <c r="AD15" s="4">
        <v>841.12</v>
      </c>
      <c r="AE15" s="4"/>
      <c r="AF15" s="4">
        <v>841.12</v>
      </c>
      <c r="AG15" s="4"/>
      <c r="AH15" s="4">
        <v>916.12</v>
      </c>
      <c r="AI15" s="4"/>
      <c r="AJ15" s="4">
        <v>928.62</v>
      </c>
      <c r="AK15" s="4"/>
      <c r="AL15" s="4">
        <v>928.62</v>
      </c>
      <c r="AM15" s="4"/>
      <c r="AN15" s="4">
        <v>928.62</v>
      </c>
      <c r="AO15" s="4"/>
      <c r="AP15" s="4">
        <v>816.26</v>
      </c>
      <c r="AQ15" s="4"/>
      <c r="AR15" s="4">
        <v>1763.61</v>
      </c>
      <c r="AS15" s="4"/>
      <c r="AT15" s="16">
        <f t="shared" si="0"/>
        <v>947.34999999999991</v>
      </c>
    </row>
    <row r="16" spans="2:50" ht="15.75">
      <c r="B16" s="12" t="s">
        <v>7</v>
      </c>
      <c r="C16" s="7"/>
      <c r="D16" s="11">
        <v>121.27</v>
      </c>
      <c r="E16" s="7"/>
      <c r="F16" s="4">
        <v>121.27</v>
      </c>
      <c r="G16" s="4"/>
      <c r="H16" s="4">
        <v>121.27</v>
      </c>
      <c r="I16" s="4"/>
      <c r="J16" s="4">
        <v>171.27</v>
      </c>
      <c r="K16" s="4"/>
      <c r="L16" s="4">
        <v>208.77</v>
      </c>
      <c r="M16" s="4"/>
      <c r="N16" s="4">
        <v>208.77</v>
      </c>
      <c r="O16" s="4"/>
      <c r="P16" s="16">
        <v>208.77</v>
      </c>
      <c r="Q16" s="16"/>
      <c r="R16" s="4">
        <v>208.77</v>
      </c>
      <c r="S16" s="4"/>
      <c r="T16" s="4">
        <v>208.77</v>
      </c>
      <c r="U16" s="4"/>
      <c r="V16" s="4">
        <v>208.77</v>
      </c>
      <c r="W16" s="4"/>
      <c r="X16" s="4">
        <v>258.77</v>
      </c>
      <c r="Y16" s="4"/>
      <c r="Z16" s="4">
        <v>258.77</v>
      </c>
      <c r="AA16" s="4"/>
      <c r="AB16" s="4">
        <v>258.77</v>
      </c>
      <c r="AC16" s="4"/>
      <c r="AD16" s="4">
        <v>258.77</v>
      </c>
      <c r="AE16" s="4"/>
      <c r="AF16" s="4">
        <v>258.77</v>
      </c>
      <c r="AG16" s="4"/>
      <c r="AH16" s="4">
        <v>275.08999999999997</v>
      </c>
      <c r="AI16" s="4"/>
      <c r="AJ16" s="4">
        <v>408.77</v>
      </c>
      <c r="AK16" s="4"/>
      <c r="AL16" s="4">
        <v>683.77</v>
      </c>
      <c r="AM16" s="4"/>
      <c r="AN16" s="4">
        <v>260.85000000000002</v>
      </c>
      <c r="AO16" s="4"/>
      <c r="AP16" s="4">
        <v>350.85</v>
      </c>
      <c r="AQ16" s="4"/>
      <c r="AR16" s="4">
        <v>350.85</v>
      </c>
      <c r="AS16" s="4"/>
      <c r="AT16" s="16">
        <f t="shared" si="0"/>
        <v>0</v>
      </c>
    </row>
    <row r="17" spans="2:46" ht="15.75">
      <c r="B17" s="12" t="s">
        <v>8</v>
      </c>
      <c r="C17" s="7"/>
      <c r="D17" s="11">
        <v>473.55</v>
      </c>
      <c r="E17" s="7"/>
      <c r="F17" s="4">
        <v>473.55</v>
      </c>
      <c r="G17" s="4"/>
      <c r="H17" s="4">
        <v>473.55</v>
      </c>
      <c r="I17" s="4"/>
      <c r="J17" s="4">
        <v>473.55</v>
      </c>
      <c r="K17" s="4"/>
      <c r="L17" s="4">
        <v>473.55</v>
      </c>
      <c r="M17" s="4"/>
      <c r="N17" s="4">
        <v>473.55</v>
      </c>
      <c r="O17" s="4"/>
      <c r="P17" s="16">
        <v>473.55</v>
      </c>
      <c r="Q17" s="16"/>
      <c r="R17" s="4">
        <v>473.55</v>
      </c>
      <c r="S17" s="4"/>
      <c r="T17" s="4">
        <v>473.55</v>
      </c>
      <c r="U17" s="4"/>
      <c r="V17" s="4">
        <v>473.55</v>
      </c>
      <c r="W17" s="4"/>
      <c r="X17" s="4">
        <v>473.55</v>
      </c>
      <c r="Y17" s="4"/>
      <c r="Z17" s="4">
        <v>473.55</v>
      </c>
      <c r="AA17" s="4"/>
      <c r="AB17" s="4">
        <v>473.55</v>
      </c>
      <c r="AC17" s="4"/>
      <c r="AD17" s="4">
        <v>473.55</v>
      </c>
      <c r="AE17" s="4"/>
      <c r="AF17" s="4">
        <v>473.55</v>
      </c>
      <c r="AG17" s="4"/>
      <c r="AH17" s="4">
        <v>486.05</v>
      </c>
      <c r="AI17" s="4"/>
      <c r="AJ17" s="4">
        <v>486.05</v>
      </c>
      <c r="AK17" s="4"/>
      <c r="AL17" s="4">
        <v>486.05</v>
      </c>
      <c r="AM17" s="4"/>
      <c r="AN17" s="4">
        <v>486.05</v>
      </c>
      <c r="AO17" s="4"/>
      <c r="AP17" s="4">
        <v>486.05</v>
      </c>
      <c r="AQ17" s="4"/>
      <c r="AR17" s="4">
        <v>486.05</v>
      </c>
      <c r="AS17" s="4"/>
      <c r="AT17" s="16">
        <f t="shared" si="0"/>
        <v>0</v>
      </c>
    </row>
    <row r="18" spans="2:46" ht="15.75">
      <c r="B18" s="12" t="s">
        <v>9</v>
      </c>
      <c r="C18" s="7"/>
      <c r="D18" s="11">
        <v>6131.52</v>
      </c>
      <c r="E18" s="7"/>
      <c r="F18" s="4">
        <v>10256.52</v>
      </c>
      <c r="G18" s="4"/>
      <c r="H18" s="4">
        <v>10256.52</v>
      </c>
      <c r="I18" s="4"/>
      <c r="J18" s="4">
        <v>4525.7299999999996</v>
      </c>
      <c r="K18" s="4"/>
      <c r="L18" s="4">
        <v>5182.7299999999996</v>
      </c>
      <c r="M18" s="4"/>
      <c r="N18" s="4">
        <v>9757.73</v>
      </c>
      <c r="O18" s="4"/>
      <c r="P18" s="16">
        <v>256.52999999999997</v>
      </c>
      <c r="Q18" s="16"/>
      <c r="R18" s="4">
        <v>996.53</v>
      </c>
      <c r="S18" s="4"/>
      <c r="T18" s="4">
        <v>1416.53</v>
      </c>
      <c r="U18" s="4"/>
      <c r="V18" s="4">
        <v>979.53</v>
      </c>
      <c r="W18" s="4"/>
      <c r="X18" s="4">
        <v>979.53</v>
      </c>
      <c r="Y18" s="4"/>
      <c r="Z18" s="4">
        <v>979.53</v>
      </c>
      <c r="AA18" s="4"/>
      <c r="AB18" s="4">
        <v>979.53</v>
      </c>
      <c r="AC18" s="4"/>
      <c r="AD18" s="4">
        <v>979.53</v>
      </c>
      <c r="AE18" s="4"/>
      <c r="AF18" s="4">
        <v>1729.53</v>
      </c>
      <c r="AG18" s="4"/>
      <c r="AH18" s="4">
        <v>1729.53</v>
      </c>
      <c r="AI18" s="4"/>
      <c r="AJ18" s="4">
        <v>1729.53</v>
      </c>
      <c r="AK18" s="4"/>
      <c r="AL18" s="4">
        <v>1729.53</v>
      </c>
      <c r="AM18" s="4"/>
      <c r="AN18" s="4">
        <v>1729.53</v>
      </c>
      <c r="AO18" s="4"/>
      <c r="AP18" s="4">
        <v>1729.53</v>
      </c>
      <c r="AQ18" s="4"/>
      <c r="AR18" s="4">
        <v>1119.33</v>
      </c>
      <c r="AS18" s="4"/>
      <c r="AT18" s="16">
        <f t="shared" si="0"/>
        <v>-610.20000000000005</v>
      </c>
    </row>
    <row r="19" spans="2:46" ht="15.75">
      <c r="B19" s="12" t="s">
        <v>10</v>
      </c>
      <c r="C19" s="7"/>
      <c r="D19" s="11">
        <v>30303.4</v>
      </c>
      <c r="E19" s="7"/>
      <c r="F19" s="4">
        <v>30660.85</v>
      </c>
      <c r="G19" s="4"/>
      <c r="H19" s="4">
        <v>42545.85</v>
      </c>
      <c r="I19" s="4"/>
      <c r="J19" s="4">
        <v>50970.85</v>
      </c>
      <c r="K19" s="4"/>
      <c r="L19" s="4">
        <f>39057.3+2000</f>
        <v>41057.300000000003</v>
      </c>
      <c r="M19" s="4"/>
      <c r="N19" s="4">
        <v>45338.57</v>
      </c>
      <c r="O19" s="4"/>
      <c r="P19" s="16">
        <v>46440.13</v>
      </c>
      <c r="Q19" s="16"/>
      <c r="R19" s="4">
        <v>46844.94</v>
      </c>
      <c r="S19" s="4"/>
      <c r="T19" s="4">
        <v>47094.94</v>
      </c>
      <c r="U19" s="4"/>
      <c r="V19" s="4">
        <v>63127.41</v>
      </c>
      <c r="W19" s="4"/>
      <c r="X19" s="4">
        <f>66301.84+2970</f>
        <v>69271.839999999997</v>
      </c>
      <c r="Y19" s="4"/>
      <c r="Z19" s="4">
        <f>73910.82+2640</f>
        <v>76550.820000000007</v>
      </c>
      <c r="AA19" s="4"/>
      <c r="AB19" s="4">
        <v>77884.100000000006</v>
      </c>
      <c r="AC19" s="4"/>
      <c r="AD19" s="4">
        <v>80416.710000000006</v>
      </c>
      <c r="AE19" s="4"/>
      <c r="AF19" s="4">
        <v>77498.38</v>
      </c>
      <c r="AG19" s="4"/>
      <c r="AH19" s="4">
        <v>58457.43</v>
      </c>
      <c r="AI19" s="4"/>
      <c r="AJ19" s="4">
        <v>60474.5</v>
      </c>
      <c r="AK19" s="4"/>
      <c r="AL19" s="4">
        <f>AL39</f>
        <v>66594.820000000007</v>
      </c>
      <c r="AM19" s="4"/>
      <c r="AN19" s="4">
        <f>AN39</f>
        <v>66763.790000000008</v>
      </c>
      <c r="AO19" s="4"/>
      <c r="AP19" s="4">
        <f>AP39</f>
        <v>57048.79</v>
      </c>
      <c r="AQ19" s="4"/>
      <c r="AR19" s="4">
        <f>AR39</f>
        <v>57048.79</v>
      </c>
      <c r="AS19" s="4"/>
      <c r="AT19" s="16">
        <f t="shared" si="0"/>
        <v>0</v>
      </c>
    </row>
    <row r="20" spans="2:46" ht="15.75">
      <c r="B20" s="12" t="s">
        <v>11</v>
      </c>
      <c r="C20" s="7"/>
      <c r="D20" s="11">
        <v>11823.91</v>
      </c>
      <c r="E20" s="7"/>
      <c r="F20" s="4">
        <v>11823.91</v>
      </c>
      <c r="G20" s="4"/>
      <c r="H20" s="4">
        <v>11823.91</v>
      </c>
      <c r="I20" s="4"/>
      <c r="J20" s="4">
        <v>10373.91</v>
      </c>
      <c r="K20" s="4"/>
      <c r="L20" s="4">
        <v>10423.91</v>
      </c>
      <c r="M20" s="4"/>
      <c r="N20" s="4">
        <v>10423.91</v>
      </c>
      <c r="O20" s="4"/>
      <c r="P20" s="16">
        <v>10405.91</v>
      </c>
      <c r="Q20" s="16"/>
      <c r="R20" s="4">
        <v>11338.05</v>
      </c>
      <c r="S20" s="4"/>
      <c r="T20" s="4">
        <v>11995.88</v>
      </c>
      <c r="U20" s="4"/>
      <c r="V20" s="4">
        <v>12290.7</v>
      </c>
      <c r="W20" s="4"/>
      <c r="X20" s="4">
        <v>12122.7</v>
      </c>
      <c r="Y20" s="4"/>
      <c r="Z20" s="4">
        <v>12122.7</v>
      </c>
      <c r="AA20" s="4"/>
      <c r="AB20" s="4">
        <v>12122.7</v>
      </c>
      <c r="AC20" s="4"/>
      <c r="AD20" s="4">
        <v>12122.7</v>
      </c>
      <c r="AE20" s="4"/>
      <c r="AF20" s="4">
        <v>12122.7</v>
      </c>
      <c r="AG20" s="4"/>
      <c r="AH20" s="4">
        <v>12172.7</v>
      </c>
      <c r="AI20" s="4"/>
      <c r="AJ20" s="4">
        <v>12218.53</v>
      </c>
      <c r="AK20" s="4"/>
      <c r="AL20" s="4">
        <v>12218.53</v>
      </c>
      <c r="AM20" s="4"/>
      <c r="AN20" s="4">
        <v>12218.53</v>
      </c>
      <c r="AO20" s="4"/>
      <c r="AP20" s="4">
        <v>12518.53</v>
      </c>
      <c r="AQ20" s="4"/>
      <c r="AR20" s="4">
        <v>11718.53</v>
      </c>
      <c r="AS20" s="4"/>
      <c r="AT20" s="16">
        <f t="shared" si="0"/>
        <v>-800</v>
      </c>
    </row>
    <row r="21" spans="2:46" ht="15.75">
      <c r="B21" s="12" t="s">
        <v>12</v>
      </c>
      <c r="C21" s="7"/>
      <c r="D21" s="11">
        <v>143.99</v>
      </c>
      <c r="E21" s="7"/>
      <c r="F21" s="4">
        <v>143.99</v>
      </c>
      <c r="G21" s="4"/>
      <c r="H21" s="4">
        <v>143.99</v>
      </c>
      <c r="I21" s="4"/>
      <c r="J21" s="4">
        <v>143.99</v>
      </c>
      <c r="K21" s="4"/>
      <c r="L21" s="4">
        <v>143.99</v>
      </c>
      <c r="M21" s="4"/>
      <c r="N21" s="4">
        <v>143.99</v>
      </c>
      <c r="O21" s="4"/>
      <c r="P21" s="16">
        <v>143.99</v>
      </c>
      <c r="Q21" s="16"/>
      <c r="R21" s="4">
        <v>143.99</v>
      </c>
      <c r="S21" s="4"/>
      <c r="T21" s="4">
        <v>143.99</v>
      </c>
      <c r="U21" s="4"/>
      <c r="V21" s="4">
        <v>143.99</v>
      </c>
      <c r="W21" s="4"/>
      <c r="X21" s="4">
        <v>0</v>
      </c>
      <c r="Y21" s="4"/>
      <c r="Z21" s="4"/>
      <c r="AA21" s="4"/>
      <c r="AB21" s="4">
        <v>0</v>
      </c>
      <c r="AC21" s="4"/>
      <c r="AD21" s="4">
        <v>0</v>
      </c>
      <c r="AE21" s="4"/>
      <c r="AF21" s="4">
        <v>0</v>
      </c>
      <c r="AG21" s="4"/>
      <c r="AH21" s="4">
        <v>0</v>
      </c>
      <c r="AI21" s="4"/>
      <c r="AJ21" s="4">
        <v>371.75</v>
      </c>
      <c r="AK21" s="4"/>
      <c r="AL21" s="4">
        <v>371.75</v>
      </c>
      <c r="AM21" s="4"/>
      <c r="AN21" s="4">
        <v>371.75</v>
      </c>
      <c r="AO21" s="4"/>
      <c r="AP21" s="4">
        <v>371.75</v>
      </c>
      <c r="AQ21" s="4"/>
      <c r="AR21" s="4">
        <v>371.75</v>
      </c>
      <c r="AS21" s="4"/>
      <c r="AT21" s="16">
        <f t="shared" si="0"/>
        <v>0</v>
      </c>
    </row>
    <row r="22" spans="2:46" ht="15.75">
      <c r="B22" s="12" t="s">
        <v>13</v>
      </c>
      <c r="C22" s="7"/>
      <c r="D22" s="11">
        <v>278.89</v>
      </c>
      <c r="E22" s="7"/>
      <c r="F22" s="4">
        <v>278.89</v>
      </c>
      <c r="G22" s="4"/>
      <c r="H22" s="4">
        <v>278.89</v>
      </c>
      <c r="I22" s="4"/>
      <c r="J22" s="4">
        <v>353.89</v>
      </c>
      <c r="K22" s="4"/>
      <c r="L22" s="4">
        <v>353.89</v>
      </c>
      <c r="M22" s="4"/>
      <c r="N22" s="4">
        <v>171.1</v>
      </c>
      <c r="O22" s="4"/>
      <c r="P22" s="16">
        <v>171.1</v>
      </c>
      <c r="Q22" s="16"/>
      <c r="R22" s="4">
        <v>171.1</v>
      </c>
      <c r="S22" s="4"/>
      <c r="T22" s="4">
        <v>171.1</v>
      </c>
      <c r="U22" s="4"/>
      <c r="V22" s="4">
        <v>171.1</v>
      </c>
      <c r="W22" s="4"/>
      <c r="X22" s="4">
        <v>171.1</v>
      </c>
      <c r="Y22" s="4"/>
      <c r="Z22" s="4">
        <v>171.1</v>
      </c>
      <c r="AA22" s="4"/>
      <c r="AB22" s="4">
        <v>171.1</v>
      </c>
      <c r="AC22" s="4"/>
      <c r="AD22" s="4">
        <v>171.1</v>
      </c>
      <c r="AE22" s="4"/>
      <c r="AF22" s="4">
        <v>171.1</v>
      </c>
      <c r="AG22" s="4"/>
      <c r="AH22" s="4">
        <v>184.1</v>
      </c>
      <c r="AI22" s="4"/>
      <c r="AJ22" s="4">
        <v>201.81</v>
      </c>
      <c r="AK22" s="4"/>
      <c r="AL22" s="4">
        <v>0.57999999999999996</v>
      </c>
      <c r="AM22" s="4"/>
      <c r="AN22" s="4">
        <v>0.57999999999999996</v>
      </c>
      <c r="AO22" s="4"/>
      <c r="AP22" s="4">
        <v>0.57999999999999996</v>
      </c>
      <c r="AQ22" s="4"/>
      <c r="AR22" s="4">
        <v>0.57999999999999996</v>
      </c>
      <c r="AS22" s="4"/>
      <c r="AT22" s="16">
        <f t="shared" si="0"/>
        <v>0</v>
      </c>
    </row>
    <row r="23" spans="2:46" ht="15.75">
      <c r="B23" s="12" t="s">
        <v>14</v>
      </c>
      <c r="C23" s="7"/>
      <c r="D23" s="11">
        <v>3795.26</v>
      </c>
      <c r="E23" s="7"/>
      <c r="F23" s="4">
        <v>3795.26</v>
      </c>
      <c r="G23" s="4"/>
      <c r="H23" s="4">
        <v>3345.26</v>
      </c>
      <c r="I23" s="4"/>
      <c r="J23" s="4">
        <v>5156.76</v>
      </c>
      <c r="K23" s="4"/>
      <c r="L23" s="4">
        <v>4406.76</v>
      </c>
      <c r="M23" s="4"/>
      <c r="N23" s="4">
        <v>4744.07</v>
      </c>
      <c r="O23" s="4"/>
      <c r="P23" s="16">
        <v>4744.07</v>
      </c>
      <c r="Q23" s="16"/>
      <c r="R23" s="4">
        <v>4346.83</v>
      </c>
      <c r="S23" s="4"/>
      <c r="T23" s="4">
        <v>4346.83</v>
      </c>
      <c r="U23" s="4"/>
      <c r="V23" s="4">
        <v>4346.83</v>
      </c>
      <c r="W23" s="4"/>
      <c r="X23" s="4">
        <v>4296.83</v>
      </c>
      <c r="Y23" s="4"/>
      <c r="Z23" s="4">
        <v>4096.83</v>
      </c>
      <c r="AA23" s="4"/>
      <c r="AB23" s="4">
        <v>4096.83</v>
      </c>
      <c r="AC23" s="4"/>
      <c r="AD23" s="4">
        <v>4096.83</v>
      </c>
      <c r="AE23" s="4"/>
      <c r="AF23" s="4">
        <v>3771.83</v>
      </c>
      <c r="AG23" s="4"/>
      <c r="AH23" s="4">
        <v>5525.08</v>
      </c>
      <c r="AI23" s="4"/>
      <c r="AJ23" s="4">
        <v>5415.63</v>
      </c>
      <c r="AK23" s="4"/>
      <c r="AL23" s="4">
        <v>5319.52</v>
      </c>
      <c r="AM23" s="4"/>
      <c r="AN23" s="4">
        <v>5203.75</v>
      </c>
      <c r="AO23" s="4"/>
      <c r="AP23" s="4">
        <v>5357.39</v>
      </c>
      <c r="AQ23" s="4"/>
      <c r="AR23" s="4">
        <v>5357.39</v>
      </c>
      <c r="AS23" s="4"/>
      <c r="AT23" s="16">
        <f t="shared" si="0"/>
        <v>0</v>
      </c>
    </row>
    <row r="24" spans="2:46" ht="15.75">
      <c r="B24" s="12" t="s">
        <v>15</v>
      </c>
      <c r="C24" s="7"/>
      <c r="D24" s="11">
        <v>102.32</v>
      </c>
      <c r="E24" s="7"/>
      <c r="F24" s="4">
        <v>102.32</v>
      </c>
      <c r="G24" s="4"/>
      <c r="H24" s="4">
        <v>102.32</v>
      </c>
      <c r="I24" s="4"/>
      <c r="J24" s="4">
        <v>102.32</v>
      </c>
      <c r="K24" s="4"/>
      <c r="L24" s="4">
        <v>102.32</v>
      </c>
      <c r="M24" s="4"/>
      <c r="N24" s="4">
        <v>102.32</v>
      </c>
      <c r="O24" s="4"/>
      <c r="P24" s="16">
        <v>102.32</v>
      </c>
      <c r="Q24" s="16"/>
      <c r="R24" s="4">
        <v>114.82</v>
      </c>
      <c r="S24" s="4"/>
      <c r="T24" s="4">
        <v>114.82</v>
      </c>
      <c r="U24" s="4"/>
      <c r="V24" s="4">
        <v>114.82</v>
      </c>
      <c r="W24" s="4"/>
      <c r="X24" s="4">
        <v>114.82</v>
      </c>
      <c r="Y24" s="4"/>
      <c r="Z24" s="4">
        <v>114.82</v>
      </c>
      <c r="AA24" s="4"/>
      <c r="AB24" s="4">
        <v>114.82</v>
      </c>
      <c r="AC24" s="4"/>
      <c r="AD24" s="4">
        <v>114.82</v>
      </c>
      <c r="AE24" s="4"/>
      <c r="AF24" s="4">
        <v>114.82</v>
      </c>
      <c r="AG24" s="4"/>
      <c r="AH24" s="4">
        <v>177.32</v>
      </c>
      <c r="AI24" s="4"/>
      <c r="AJ24" s="4">
        <v>252.32</v>
      </c>
      <c r="AK24" s="4"/>
      <c r="AL24" s="4">
        <v>252.32</v>
      </c>
      <c r="AM24" s="4"/>
      <c r="AN24" s="4">
        <v>252.32</v>
      </c>
      <c r="AO24" s="4"/>
      <c r="AP24" s="4">
        <v>252.32</v>
      </c>
      <c r="AQ24" s="4"/>
      <c r="AR24" s="4">
        <v>252.32</v>
      </c>
      <c r="AS24" s="4"/>
      <c r="AT24" s="16">
        <f t="shared" si="0"/>
        <v>0</v>
      </c>
    </row>
    <row r="25" spans="2:46" ht="15.75">
      <c r="B25" s="12" t="s">
        <v>16</v>
      </c>
      <c r="C25" s="7"/>
      <c r="D25" s="11">
        <v>3353.98</v>
      </c>
      <c r="E25" s="7"/>
      <c r="F25" s="4">
        <v>2853.98</v>
      </c>
      <c r="G25" s="4"/>
      <c r="H25" s="4">
        <v>2853.98</v>
      </c>
      <c r="I25" s="4"/>
      <c r="J25" s="4">
        <v>2846.48</v>
      </c>
      <c r="K25" s="4"/>
      <c r="L25" s="4">
        <v>2846.48</v>
      </c>
      <c r="M25" s="4"/>
      <c r="N25" s="4">
        <v>2846.48</v>
      </c>
      <c r="O25" s="4"/>
      <c r="P25" s="16">
        <v>2846.48</v>
      </c>
      <c r="Q25" s="16"/>
      <c r="R25" s="4">
        <v>2896.48</v>
      </c>
      <c r="S25" s="4"/>
      <c r="T25" s="4">
        <v>2896.48</v>
      </c>
      <c r="U25" s="4"/>
      <c r="V25" s="4">
        <v>1996.48</v>
      </c>
      <c r="W25" s="4"/>
      <c r="X25" s="4">
        <v>1996.48</v>
      </c>
      <c r="Y25" s="4"/>
      <c r="Z25" s="4">
        <v>1599.37</v>
      </c>
      <c r="AA25" s="4"/>
      <c r="AB25" s="4">
        <v>1599.37</v>
      </c>
      <c r="AC25" s="4"/>
      <c r="AD25" s="4">
        <v>1599.37</v>
      </c>
      <c r="AE25" s="4"/>
      <c r="AF25" s="4">
        <v>1599.37</v>
      </c>
      <c r="AG25" s="4"/>
      <c r="AH25" s="4">
        <v>1608.21</v>
      </c>
      <c r="AI25" s="4"/>
      <c r="AJ25" s="4">
        <v>1633.21</v>
      </c>
      <c r="AK25" s="4"/>
      <c r="AL25" s="4">
        <v>1633.21</v>
      </c>
      <c r="AM25" s="4"/>
      <c r="AN25" s="4">
        <v>1633.21</v>
      </c>
      <c r="AO25" s="4"/>
      <c r="AP25" s="4">
        <v>1012.75</v>
      </c>
      <c r="AQ25" s="4"/>
      <c r="AR25" s="4">
        <v>1633.21</v>
      </c>
      <c r="AS25" s="4"/>
      <c r="AT25" s="16">
        <f t="shared" si="0"/>
        <v>620.46</v>
      </c>
    </row>
    <row r="26" spans="2:46" ht="15.75">
      <c r="B26" s="19" t="s">
        <v>17</v>
      </c>
      <c r="C26" s="7"/>
      <c r="D26" s="11">
        <v>73.02</v>
      </c>
      <c r="E26" s="7"/>
      <c r="F26" s="4">
        <v>73.02</v>
      </c>
      <c r="G26" s="4"/>
      <c r="H26" s="4">
        <v>73.02</v>
      </c>
      <c r="I26" s="4"/>
      <c r="J26" s="4">
        <v>160.52000000000001</v>
      </c>
      <c r="K26" s="4"/>
      <c r="L26" s="4">
        <v>635.52</v>
      </c>
      <c r="M26" s="4"/>
      <c r="N26" s="4">
        <v>635.52</v>
      </c>
      <c r="O26" s="4"/>
      <c r="P26" s="16">
        <v>262.02</v>
      </c>
      <c r="Q26" s="16"/>
      <c r="R26" s="4">
        <v>262.02</v>
      </c>
      <c r="S26" s="4"/>
      <c r="T26" s="4">
        <v>262.02</v>
      </c>
      <c r="U26" s="4"/>
      <c r="V26" s="4">
        <v>262.02</v>
      </c>
      <c r="W26" s="4"/>
      <c r="X26" s="4">
        <v>262.02</v>
      </c>
      <c r="Y26" s="4"/>
      <c r="Z26" s="4">
        <v>262.02</v>
      </c>
      <c r="AA26" s="4"/>
      <c r="AB26" s="4">
        <v>262.02</v>
      </c>
      <c r="AC26" s="4"/>
      <c r="AD26" s="4">
        <v>262.02</v>
      </c>
      <c r="AE26" s="4"/>
      <c r="AF26" s="4">
        <v>262.02</v>
      </c>
      <c r="AG26" s="4"/>
      <c r="AH26" s="4">
        <v>880.02</v>
      </c>
      <c r="AI26" s="4"/>
      <c r="AJ26" s="4">
        <v>1067.52</v>
      </c>
      <c r="AK26" s="4"/>
      <c r="AL26" s="4">
        <v>1067.52</v>
      </c>
      <c r="AM26" s="4"/>
      <c r="AN26" s="4">
        <v>1012.75</v>
      </c>
      <c r="AO26" s="4"/>
      <c r="AP26" s="4">
        <v>1012.75</v>
      </c>
      <c r="AQ26" s="4"/>
      <c r="AR26" s="4">
        <v>1012.75</v>
      </c>
      <c r="AS26" s="4"/>
      <c r="AT26" s="16">
        <f t="shared" si="0"/>
        <v>0</v>
      </c>
    </row>
    <row r="27" spans="2:46" ht="15.75">
      <c r="B27" s="12" t="s">
        <v>18</v>
      </c>
      <c r="C27" s="7"/>
      <c r="D27" s="11">
        <v>533.79999999999995</v>
      </c>
      <c r="E27" s="7"/>
      <c r="F27" s="4">
        <v>533.79999999999995</v>
      </c>
      <c r="G27" s="4"/>
      <c r="H27" s="4">
        <v>533.79999999999995</v>
      </c>
      <c r="I27" s="4"/>
      <c r="J27" s="4">
        <v>583.79999999999995</v>
      </c>
      <c r="K27" s="4"/>
      <c r="L27" s="4">
        <v>583.79999999999995</v>
      </c>
      <c r="M27" s="4"/>
      <c r="N27" s="4">
        <v>583.79999999999995</v>
      </c>
      <c r="O27" s="4"/>
      <c r="P27" s="16">
        <v>583.79999999999995</v>
      </c>
      <c r="Q27" s="16"/>
      <c r="R27" s="4">
        <v>583.79999999999995</v>
      </c>
      <c r="S27" s="4"/>
      <c r="T27" s="4">
        <v>583.79999999999995</v>
      </c>
      <c r="U27" s="4"/>
      <c r="V27" s="4">
        <v>583.79999999999995</v>
      </c>
      <c r="W27" s="4"/>
      <c r="X27" s="4">
        <v>583.79999999999995</v>
      </c>
      <c r="Y27" s="4"/>
      <c r="Z27" s="4">
        <v>583.79999999999995</v>
      </c>
      <c r="AA27" s="4"/>
      <c r="AB27" s="4">
        <v>583.79999999999995</v>
      </c>
      <c r="AC27" s="4"/>
      <c r="AD27" s="4">
        <v>583.79999999999995</v>
      </c>
      <c r="AE27" s="4"/>
      <c r="AF27" s="4">
        <v>583.79999999999995</v>
      </c>
      <c r="AG27" s="4"/>
      <c r="AH27" s="4">
        <v>583.79999999999995</v>
      </c>
      <c r="AI27" s="4"/>
      <c r="AJ27" s="4">
        <v>583.79999999999995</v>
      </c>
      <c r="AK27" s="4"/>
      <c r="AL27" s="4">
        <v>583.79999999999995</v>
      </c>
      <c r="AM27" s="4"/>
      <c r="AN27" s="4">
        <v>583.79999999999995</v>
      </c>
      <c r="AO27" s="4"/>
      <c r="AP27" s="4">
        <v>583.79999999999995</v>
      </c>
      <c r="AQ27" s="4"/>
      <c r="AR27" s="4">
        <v>583.79999999999995</v>
      </c>
      <c r="AS27" s="4"/>
      <c r="AT27" s="16">
        <f t="shared" si="0"/>
        <v>0</v>
      </c>
    </row>
    <row r="28" spans="2:46" ht="15.75">
      <c r="B28" s="12" t="s">
        <v>19</v>
      </c>
      <c r="C28" s="7"/>
      <c r="D28" s="11">
        <v>550.95000000000005</v>
      </c>
      <c r="E28" s="7"/>
      <c r="F28" s="4">
        <v>550.95000000000005</v>
      </c>
      <c r="G28" s="4"/>
      <c r="H28" s="4">
        <v>550.95000000000005</v>
      </c>
      <c r="I28" s="4"/>
      <c r="J28" s="4">
        <v>600.95000000000005</v>
      </c>
      <c r="K28" s="4"/>
      <c r="L28" s="4">
        <v>600.95000000000005</v>
      </c>
      <c r="M28" s="4"/>
      <c r="N28" s="4">
        <v>600.95000000000005</v>
      </c>
      <c r="O28" s="4"/>
      <c r="P28" s="16">
        <v>600.95000000000005</v>
      </c>
      <c r="Q28" s="16"/>
      <c r="R28" s="4">
        <v>600.95000000000005</v>
      </c>
      <c r="S28" s="4"/>
      <c r="T28" s="4">
        <v>600.95000000000005</v>
      </c>
      <c r="U28" s="4"/>
      <c r="V28" s="4">
        <v>600.95000000000005</v>
      </c>
      <c r="W28" s="4"/>
      <c r="X28" s="4">
        <v>600.95000000000005</v>
      </c>
      <c r="Y28" s="4"/>
      <c r="Z28" s="4">
        <v>600.95000000000005</v>
      </c>
      <c r="AA28" s="4"/>
      <c r="AB28" s="4">
        <v>471.47</v>
      </c>
      <c r="AC28" s="4"/>
      <c r="AD28" s="4">
        <v>471.47</v>
      </c>
      <c r="AE28" s="4"/>
      <c r="AF28" s="4">
        <v>471.47</v>
      </c>
      <c r="AG28" s="4"/>
      <c r="AH28" s="4">
        <v>471.47</v>
      </c>
      <c r="AI28" s="4"/>
      <c r="AJ28" s="4">
        <v>471.47</v>
      </c>
      <c r="AK28" s="4"/>
      <c r="AL28" s="4">
        <v>471.47</v>
      </c>
      <c r="AM28" s="4"/>
      <c r="AN28" s="4">
        <v>471.47</v>
      </c>
      <c r="AO28" s="4"/>
      <c r="AP28" s="4">
        <v>471.47</v>
      </c>
      <c r="AQ28" s="4"/>
      <c r="AR28" s="4">
        <v>471.47</v>
      </c>
      <c r="AS28" s="4"/>
      <c r="AT28" s="16">
        <f t="shared" si="0"/>
        <v>0</v>
      </c>
    </row>
    <row r="29" spans="2:46" ht="15.75">
      <c r="B29" s="12" t="s">
        <v>20</v>
      </c>
      <c r="C29" s="7"/>
      <c r="D29" s="11">
        <v>2122.62</v>
      </c>
      <c r="E29" s="7"/>
      <c r="F29" s="4">
        <v>2122.62</v>
      </c>
      <c r="G29" s="4"/>
      <c r="H29" s="4">
        <v>1807.62</v>
      </c>
      <c r="I29" s="4"/>
      <c r="J29" s="4">
        <v>1777.62</v>
      </c>
      <c r="K29" s="4"/>
      <c r="L29" s="4">
        <v>1677.62</v>
      </c>
      <c r="M29" s="4"/>
      <c r="N29" s="4">
        <v>1627.62</v>
      </c>
      <c r="O29" s="4"/>
      <c r="P29" s="16">
        <v>1627.62</v>
      </c>
      <c r="Q29" s="16"/>
      <c r="R29" s="4">
        <v>1627.62</v>
      </c>
      <c r="S29" s="4"/>
      <c r="T29" s="4">
        <v>1627.62</v>
      </c>
      <c r="U29" s="4"/>
      <c r="V29" s="4">
        <v>1627.62</v>
      </c>
      <c r="W29" s="4"/>
      <c r="X29" s="4">
        <v>1627.62</v>
      </c>
      <c r="Y29" s="4"/>
      <c r="Z29" s="4">
        <v>1002.12</v>
      </c>
      <c r="AA29" s="4"/>
      <c r="AB29" s="4">
        <v>1002.12</v>
      </c>
      <c r="AC29" s="4"/>
      <c r="AD29" s="4">
        <v>1002.12</v>
      </c>
      <c r="AE29" s="4"/>
      <c r="AF29" s="4">
        <v>1002.12</v>
      </c>
      <c r="AG29" s="4"/>
      <c r="AH29" s="4">
        <v>1356.29</v>
      </c>
      <c r="AI29" s="4"/>
      <c r="AJ29" s="4">
        <v>1226.29</v>
      </c>
      <c r="AK29" s="4"/>
      <c r="AL29" s="4">
        <v>1226.29</v>
      </c>
      <c r="AM29" s="4"/>
      <c r="AN29" s="4">
        <v>1291.49</v>
      </c>
      <c r="AO29" s="4"/>
      <c r="AP29" s="4">
        <v>1291.49</v>
      </c>
      <c r="AQ29" s="4"/>
      <c r="AR29" s="4">
        <v>1291.49</v>
      </c>
      <c r="AS29" s="4"/>
      <c r="AT29" s="16">
        <f t="shared" si="0"/>
        <v>0</v>
      </c>
    </row>
    <row r="30" spans="2:46" ht="15.75">
      <c r="B30" s="12" t="s">
        <v>21</v>
      </c>
      <c r="C30" s="7"/>
      <c r="D30" s="11">
        <v>450.41</v>
      </c>
      <c r="E30" s="7"/>
      <c r="F30" s="4">
        <v>450.41</v>
      </c>
      <c r="G30" s="4"/>
      <c r="H30" s="4">
        <v>450.41</v>
      </c>
      <c r="I30" s="4"/>
      <c r="J30" s="4">
        <v>475.41</v>
      </c>
      <c r="K30" s="4"/>
      <c r="L30" s="4">
        <v>475.41</v>
      </c>
      <c r="M30" s="4"/>
      <c r="N30" s="4">
        <v>475.41</v>
      </c>
      <c r="O30" s="4"/>
      <c r="P30" s="16">
        <v>475.41</v>
      </c>
      <c r="Q30" s="16"/>
      <c r="R30" s="4">
        <v>475.41</v>
      </c>
      <c r="S30" s="4"/>
      <c r="T30" s="4">
        <v>475.41</v>
      </c>
      <c r="U30" s="4"/>
      <c r="V30" s="4">
        <v>209.66</v>
      </c>
      <c r="W30" s="4"/>
      <c r="X30" s="4">
        <v>209.66</v>
      </c>
      <c r="Y30" s="4"/>
      <c r="Z30" s="4">
        <v>209.66</v>
      </c>
      <c r="AA30" s="4"/>
      <c r="AB30" s="4">
        <v>209.66</v>
      </c>
      <c r="AC30" s="4"/>
      <c r="AD30" s="4">
        <v>209.66</v>
      </c>
      <c r="AE30" s="4"/>
      <c r="AF30" s="4">
        <v>209.66</v>
      </c>
      <c r="AG30" s="4"/>
      <c r="AH30" s="4">
        <v>222.16</v>
      </c>
      <c r="AI30" s="4"/>
      <c r="AJ30" s="4">
        <v>222.16</v>
      </c>
      <c r="AK30" s="4"/>
      <c r="AL30" s="4">
        <v>222.16</v>
      </c>
      <c r="AM30" s="4"/>
      <c r="AN30" s="4">
        <v>222.16</v>
      </c>
      <c r="AO30" s="4"/>
      <c r="AP30" s="4">
        <v>222.16</v>
      </c>
      <c r="AQ30" s="4"/>
      <c r="AR30" s="4">
        <v>222.16</v>
      </c>
      <c r="AS30" s="4"/>
      <c r="AT30" s="16">
        <f t="shared" si="0"/>
        <v>0</v>
      </c>
    </row>
    <row r="31" spans="2:46" ht="15.75">
      <c r="B31" s="12" t="s">
        <v>22</v>
      </c>
      <c r="C31" s="7"/>
      <c r="D31" s="11">
        <v>3557.58</v>
      </c>
      <c r="E31" s="7"/>
      <c r="F31" s="4">
        <v>3557.58</v>
      </c>
      <c r="G31" s="4"/>
      <c r="H31" s="4">
        <v>3557.58</v>
      </c>
      <c r="I31" s="4"/>
      <c r="J31" s="4">
        <v>1857.58</v>
      </c>
      <c r="K31" s="4"/>
      <c r="L31" s="4">
        <v>1857.58</v>
      </c>
      <c r="M31" s="4"/>
      <c r="N31" s="4">
        <v>1186.58</v>
      </c>
      <c r="O31" s="4"/>
      <c r="P31" s="16">
        <v>2689.58</v>
      </c>
      <c r="Q31" s="16"/>
      <c r="R31" s="4">
        <v>2609.58</v>
      </c>
      <c r="S31" s="4"/>
      <c r="T31" s="4">
        <v>310.58</v>
      </c>
      <c r="U31" s="4"/>
      <c r="V31" s="4">
        <v>518.08000000000004</v>
      </c>
      <c r="W31" s="4"/>
      <c r="X31" s="4">
        <v>2138.11</v>
      </c>
      <c r="Y31" s="4"/>
      <c r="Z31" s="4">
        <v>2138.11</v>
      </c>
      <c r="AA31" s="4"/>
      <c r="AB31" s="4">
        <v>2138.11</v>
      </c>
      <c r="AC31" s="4"/>
      <c r="AD31" s="4">
        <v>638.11</v>
      </c>
      <c r="AE31" s="4"/>
      <c r="AF31" s="4">
        <v>638.11</v>
      </c>
      <c r="AG31" s="4"/>
      <c r="AH31" s="4">
        <v>963.11</v>
      </c>
      <c r="AI31" s="4"/>
      <c r="AJ31" s="4">
        <v>3616.11</v>
      </c>
      <c r="AK31" s="4"/>
      <c r="AL31" s="4">
        <v>2923.01</v>
      </c>
      <c r="AM31" s="4"/>
      <c r="AN31" s="4">
        <v>4154.76</v>
      </c>
      <c r="AO31" s="4"/>
      <c r="AP31" s="4">
        <v>1838.22</v>
      </c>
      <c r="AQ31" s="4"/>
      <c r="AR31" s="4">
        <v>1529.22</v>
      </c>
      <c r="AS31" s="4"/>
      <c r="AT31" s="16">
        <f t="shared" si="0"/>
        <v>-309</v>
      </c>
    </row>
    <row r="32" spans="2:46" ht="15.75">
      <c r="B32" s="12" t="s">
        <v>23</v>
      </c>
      <c r="C32" s="7"/>
      <c r="D32" s="11">
        <v>3935.75</v>
      </c>
      <c r="E32" s="7"/>
      <c r="F32" s="4">
        <v>3992.75</v>
      </c>
      <c r="G32" s="4"/>
      <c r="H32" s="4">
        <v>3992.75</v>
      </c>
      <c r="I32" s="4"/>
      <c r="J32" s="4">
        <v>1179.75</v>
      </c>
      <c r="K32" s="4"/>
      <c r="L32" s="4">
        <v>1179.75</v>
      </c>
      <c r="M32" s="4"/>
      <c r="N32" s="4">
        <v>1179.75</v>
      </c>
      <c r="O32" s="4"/>
      <c r="P32" s="16">
        <v>1179.75</v>
      </c>
      <c r="Q32" s="16"/>
      <c r="R32" s="4">
        <v>1179.75</v>
      </c>
      <c r="S32" s="4"/>
      <c r="T32" s="4">
        <v>1179.75</v>
      </c>
      <c r="U32" s="4"/>
      <c r="V32" s="4">
        <v>1179.75</v>
      </c>
      <c r="W32" s="4"/>
      <c r="X32" s="4">
        <v>1179.75</v>
      </c>
      <c r="Y32" s="4"/>
      <c r="Z32" s="4">
        <v>1179.75</v>
      </c>
      <c r="AA32" s="4"/>
      <c r="AB32" s="4">
        <v>1086.82</v>
      </c>
      <c r="AC32" s="4"/>
      <c r="AD32" s="4">
        <v>1086.82</v>
      </c>
      <c r="AE32" s="4"/>
      <c r="AF32" s="4">
        <v>1086.82</v>
      </c>
      <c r="AG32" s="4"/>
      <c r="AH32" s="4">
        <v>1566.85</v>
      </c>
      <c r="AI32" s="4"/>
      <c r="AJ32" s="4">
        <v>1566.85</v>
      </c>
      <c r="AK32" s="4"/>
      <c r="AL32" s="4">
        <v>1566.85</v>
      </c>
      <c r="AM32" s="4"/>
      <c r="AN32" s="4">
        <v>1566.85</v>
      </c>
      <c r="AO32" s="4"/>
      <c r="AP32" s="4">
        <v>1566.85</v>
      </c>
      <c r="AQ32" s="4"/>
      <c r="AR32" s="4">
        <v>1566.85</v>
      </c>
      <c r="AS32" s="4"/>
      <c r="AT32" s="16">
        <f t="shared" si="0"/>
        <v>0</v>
      </c>
    </row>
    <row r="33" spans="2:47" ht="15.75">
      <c r="B33" s="14"/>
      <c r="C33" s="7"/>
      <c r="D33" s="11"/>
      <c r="E33" s="7"/>
    </row>
    <row r="34" spans="2:47" ht="15.75">
      <c r="B34" s="12" t="s">
        <v>24</v>
      </c>
      <c r="C34" s="7"/>
      <c r="D34" s="11">
        <f>SUM(D6:D33)</f>
        <v>114679.75</v>
      </c>
      <c r="E34" s="7"/>
      <c r="F34" s="11">
        <f>SUM(F6:F33)</f>
        <v>119507.30000000002</v>
      </c>
      <c r="G34" s="11"/>
      <c r="H34" s="4">
        <f>SUM(H6:H33)</f>
        <v>127425.54999999999</v>
      </c>
      <c r="I34" s="11"/>
      <c r="J34" s="11">
        <f>SUM(J6:J32)</f>
        <v>144526.99</v>
      </c>
      <c r="K34" s="11"/>
      <c r="L34" s="11">
        <f>SUM(L6:L32)</f>
        <v>137464.78999999998</v>
      </c>
      <c r="M34" s="11"/>
      <c r="N34" s="11">
        <f>SUM(N6:N32)</f>
        <v>148731.01</v>
      </c>
      <c r="O34" s="11"/>
      <c r="P34" s="11">
        <f>SUM(P6:P32)</f>
        <v>141979.25</v>
      </c>
      <c r="Q34" s="11"/>
      <c r="R34" s="11">
        <f>SUM(R6:R32)</f>
        <v>142566.69999999998</v>
      </c>
      <c r="S34" s="11"/>
      <c r="T34" s="11">
        <f>SUM(T6:T32)</f>
        <v>142748.98000000001</v>
      </c>
      <c r="U34" s="11"/>
      <c r="V34" s="11">
        <f>SUM(V6:V32)</f>
        <v>158603.70000000001</v>
      </c>
      <c r="W34" s="11"/>
      <c r="X34" s="11">
        <f>SUM(X6:X32)</f>
        <v>169311.98</v>
      </c>
      <c r="Y34" s="11"/>
      <c r="Z34" s="11">
        <f>SUM(Z6:Z32)</f>
        <v>162282.90999999997</v>
      </c>
      <c r="AA34" s="11"/>
      <c r="AB34" s="11">
        <f>SUM(AB6:AB32)</f>
        <v>142453.53999999998</v>
      </c>
      <c r="AC34" s="11"/>
      <c r="AD34" s="11">
        <f>SUM(AD6:AD32)</f>
        <v>141849.67999999996</v>
      </c>
      <c r="AE34" s="11"/>
      <c r="AF34" s="11">
        <f>SUM(AF6:AF32)</f>
        <v>140605.56999999998</v>
      </c>
      <c r="AG34" s="11"/>
      <c r="AH34" s="11">
        <f>SUM(AH6:AH32)</f>
        <v>129833.79000000002</v>
      </c>
      <c r="AI34" s="11"/>
      <c r="AJ34" s="11">
        <f>SUM(AJ6:AJ32)</f>
        <v>144187.85999999996</v>
      </c>
      <c r="AK34" s="11"/>
      <c r="AL34" s="11">
        <f>SUM(AL6:AL32)</f>
        <v>147291.88999999998</v>
      </c>
      <c r="AM34" s="11"/>
      <c r="AN34" s="11">
        <f>SUM(AN6:AN32)</f>
        <v>143089.76</v>
      </c>
      <c r="AO34" s="11"/>
      <c r="AP34" s="11">
        <f>SUM(AP6:AP33)</f>
        <v>137652.09999999998</v>
      </c>
      <c r="AQ34" s="11"/>
      <c r="AR34" s="11">
        <f>SUM(AR6:AR33)</f>
        <v>138864.37</v>
      </c>
      <c r="AS34" s="11"/>
      <c r="AT34" s="11">
        <f>SUM(AT6:AT32)</f>
        <v>1212.2700000000007</v>
      </c>
    </row>
    <row r="35" spans="2:47" ht="15.75">
      <c r="B35" s="15"/>
      <c r="C35" s="7"/>
      <c r="D35" s="11"/>
      <c r="E35" s="7"/>
    </row>
    <row r="36" spans="2:47">
      <c r="B36" s="5"/>
      <c r="D36" s="4"/>
      <c r="F36" s="16"/>
      <c r="J36" s="16"/>
      <c r="K36" s="16"/>
      <c r="L36" s="16"/>
      <c r="M36" s="16"/>
      <c r="N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</row>
    <row r="37" spans="2:47">
      <c r="B37" s="5" t="s">
        <v>29</v>
      </c>
      <c r="D37" s="4"/>
      <c r="X37" s="16"/>
      <c r="Y37" s="16"/>
      <c r="Z37" s="16"/>
      <c r="AA37" s="16"/>
      <c r="AB37" s="16">
        <v>40134.42</v>
      </c>
      <c r="AC37" s="16"/>
      <c r="AD37" s="16">
        <v>39813.480000000003</v>
      </c>
      <c r="AE37" s="16"/>
      <c r="AF37" s="16">
        <v>42160.15</v>
      </c>
      <c r="AG37" s="16"/>
      <c r="AH37" s="20">
        <v>54462.69</v>
      </c>
      <c r="AJ37" s="4">
        <v>55891.75</v>
      </c>
      <c r="AK37" s="4"/>
      <c r="AL37" s="4">
        <v>62012.07</v>
      </c>
      <c r="AM37" s="4"/>
      <c r="AN37" s="4">
        <v>62181.04</v>
      </c>
      <c r="AO37" s="4"/>
      <c r="AP37" s="4">
        <v>52466.04</v>
      </c>
      <c r="AQ37" s="4"/>
      <c r="AR37" s="4">
        <v>52466.04</v>
      </c>
      <c r="AT37" s="16">
        <f>AR37-AP37</f>
        <v>0</v>
      </c>
    </row>
    <row r="38" spans="2:47">
      <c r="B38" s="5" t="s">
        <v>30</v>
      </c>
      <c r="D38" s="4"/>
      <c r="N38" s="16"/>
      <c r="Z38" s="16"/>
      <c r="AA38" s="16"/>
      <c r="AB38" s="16">
        <v>37749.68</v>
      </c>
      <c r="AC38" s="16"/>
      <c r="AD38" s="16">
        <v>40603.230000000003</v>
      </c>
      <c r="AE38" s="16"/>
      <c r="AF38" s="16">
        <v>35338.230000000003</v>
      </c>
      <c r="AG38" s="16"/>
      <c r="AH38" s="20">
        <v>3994.74</v>
      </c>
      <c r="AJ38" s="4">
        <v>4582.75</v>
      </c>
      <c r="AK38" s="4"/>
      <c r="AL38" s="4">
        <v>4582.75</v>
      </c>
      <c r="AM38" s="4"/>
      <c r="AN38" s="4">
        <v>4582.75</v>
      </c>
      <c r="AO38" s="4"/>
      <c r="AP38" s="4">
        <v>4582.75</v>
      </c>
      <c r="AQ38" s="4"/>
      <c r="AR38" s="4">
        <v>4582.75</v>
      </c>
      <c r="AT38" s="16">
        <f t="shared" ref="AT38" si="1">AP38-AN38</f>
        <v>0</v>
      </c>
    </row>
    <row r="39" spans="2:47">
      <c r="B39" s="5"/>
      <c r="D39" s="4"/>
      <c r="AB39" s="16">
        <f>AB38+AB37</f>
        <v>77884.100000000006</v>
      </c>
      <c r="AC39" s="16"/>
      <c r="AD39" s="16">
        <f>AD38+AD37</f>
        <v>80416.710000000006</v>
      </c>
      <c r="AE39" s="16"/>
      <c r="AF39" s="16">
        <f>SUM(AF37:AF38)</f>
        <v>77498.38</v>
      </c>
      <c r="AG39" s="16"/>
      <c r="AH39" s="16">
        <f>SUM(AH37:AH38)</f>
        <v>58457.43</v>
      </c>
      <c r="AJ39" s="16">
        <f>SUM(AJ37:AJ38)</f>
        <v>60474.5</v>
      </c>
      <c r="AK39" s="16"/>
      <c r="AL39" s="16">
        <f>SUM(AL37:AL38)</f>
        <v>66594.820000000007</v>
      </c>
      <c r="AM39" s="16"/>
      <c r="AN39" s="16">
        <f>SUM(AN37:AN38)</f>
        <v>66763.790000000008</v>
      </c>
      <c r="AO39" s="16"/>
      <c r="AP39" s="16">
        <f>SUM(AP37:AP38)</f>
        <v>57048.79</v>
      </c>
      <c r="AQ39" s="16"/>
      <c r="AR39" s="16">
        <f>SUM(AR37:AR38)</f>
        <v>57048.79</v>
      </c>
      <c r="AT39" s="16">
        <f>SUM(AT37:AT38)</f>
        <v>0</v>
      </c>
      <c r="AU39" s="16"/>
    </row>
    <row r="40" spans="2:47">
      <c r="B40" s="5"/>
      <c r="D40" s="4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U40" s="16"/>
    </row>
    <row r="41" spans="2:47">
      <c r="B41" s="5"/>
      <c r="D41" s="4"/>
    </row>
    <row r="42" spans="2:47">
      <c r="B42" s="5"/>
    </row>
    <row r="43" spans="2:47">
      <c r="B43" s="2"/>
    </row>
    <row r="44" spans="2:47">
      <c r="B44" s="2"/>
      <c r="AF44" s="16"/>
      <c r="AG44" s="16"/>
      <c r="AH44" s="16"/>
      <c r="AJ44" s="16"/>
      <c r="AK44" s="16"/>
      <c r="AL44" s="16"/>
      <c r="AM44" s="16"/>
      <c r="AN44" s="16"/>
      <c r="AO44" s="16"/>
      <c r="AP44" s="16"/>
      <c r="AQ44" s="16"/>
      <c r="AR44" s="16"/>
    </row>
    <row r="45" spans="2:47">
      <c r="B45" s="2"/>
      <c r="AP45" s="16"/>
      <c r="AQ45" s="16"/>
      <c r="AR45" s="16"/>
    </row>
    <row r="46" spans="2:47">
      <c r="B46" s="2"/>
    </row>
    <row r="47" spans="2:47">
      <c r="B47" s="2"/>
      <c r="AP47" s="16"/>
      <c r="AQ47" s="16"/>
      <c r="AR47" s="16"/>
    </row>
    <row r="48" spans="2:47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  <row r="16338" spans="2:2">
      <c r="B16338" s="2"/>
    </row>
    <row r="16339" spans="2:2">
      <c r="B16339" s="2"/>
    </row>
  </sheetData>
  <mergeCells count="2">
    <mergeCell ref="B1:AT1"/>
    <mergeCell ref="B2:AT2"/>
  </mergeCells>
  <printOptions gridLines="1"/>
  <pageMargins left="0.7" right="0.7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Mascoli</cp:lastModifiedBy>
  <cp:lastPrinted>2015-11-03T02:36:00Z</cp:lastPrinted>
  <dcterms:created xsi:type="dcterms:W3CDTF">2014-08-22T00:56:20Z</dcterms:created>
  <dcterms:modified xsi:type="dcterms:W3CDTF">2016-03-14T00:51:19Z</dcterms:modified>
</cp:coreProperties>
</file>