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Sheet1" sheetId="3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N30" i="2"/>
  <c r="L30"/>
  <c r="J30"/>
  <c r="H30"/>
  <c r="F30"/>
  <c r="D30"/>
  <c r="R31"/>
  <c r="D33"/>
  <c r="F33"/>
  <c r="H33"/>
  <c r="J33"/>
  <c r="L33"/>
  <c r="N33"/>
  <c r="R30"/>
  <c r="R29"/>
  <c r="R26"/>
  <c r="R25"/>
  <c r="R24"/>
  <c r="R23"/>
  <c r="R22"/>
  <c r="R21"/>
  <c r="R20"/>
  <c r="R19"/>
  <c r="R18"/>
  <c r="R17"/>
  <c r="R16"/>
  <c r="R15"/>
  <c r="R13"/>
  <c r="R12"/>
  <c r="R11"/>
  <c r="R10"/>
  <c r="R9"/>
  <c r="R37"/>
  <c r="R36"/>
  <c r="R28"/>
  <c r="R14"/>
  <c r="N38"/>
  <c r="N27" s="1"/>
  <c r="Q10"/>
  <c r="L37"/>
  <c r="L36"/>
  <c r="J6"/>
  <c r="H38"/>
  <c r="H27" s="1"/>
  <c r="R7"/>
  <c r="F38"/>
  <c r="F27" s="1"/>
  <c r="R6" l="1"/>
  <c r="P38"/>
  <c r="P27" s="1"/>
  <c r="L38"/>
  <c r="L27" s="1"/>
  <c r="J38"/>
  <c r="J27" s="1"/>
  <c r="R38"/>
  <c r="D38"/>
  <c r="R27" l="1"/>
  <c r="P33"/>
  <c r="R33"/>
</calcChain>
</file>

<file path=xl/sharedStrings.xml><?xml version="1.0" encoding="utf-8"?>
<sst xmlns="http://schemas.openxmlformats.org/spreadsheetml/2006/main" count="31" uniqueCount="31">
  <si>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</si>
  <si>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</si>
  <si>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</si>
  <si>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</si>
  <si>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</si>
  <si>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</si>
  <si>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</si>
  <si>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</si>
  <si>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</si>
  <si>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</si>
  <si>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</si>
  <si>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</si>
  <si>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</si>
  <si>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</si>
  <si>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</si>
  <si>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</si>
  <si>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</si>
  <si>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</si>
  <si>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</si>
  <si>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</si>
  <si>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</si>
  <si>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</si>
  <si>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</si>
  <si>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</si>
  <si>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</si>
  <si>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</si>
  <si>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Migli</t>
  </si>
  <si>
    <t>Swim &amp; Dive (co-ed)</t>
  </si>
  <si>
    <t>Cross Country (co-ed)</t>
  </si>
  <si>
    <t>Crew (co-ed)</t>
  </si>
  <si>
    <t>Track Inside (co-ed)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</si>
</sst>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QuickenDet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Detail1231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2">
          <cell r="H142">
            <v>7224.31</v>
          </cell>
          <cell r="AD142">
            <v>24164.31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2">
          <cell r="J142">
            <v>5385.27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6338"/>
  <sheetViews>
    <sheetView tabSelected="1" workbookViewId="0">
      <selection activeCell="O40" sqref="O40"/>
    </sheetView>
  </sheetViews>
  <sheetFormatPr defaultRowHeight="15"/>
  <cols>
    <col min="1" max="1" width="4.140625" customWidth="1"/>
    <col min="2" max="2" width="24" style="3" bestFit="1" customWidth="1"/>
    <col min="3" max="3" width="2.42578125" customWidth="1"/>
    <col min="4" max="4" width="12.7109375" customWidth="1"/>
    <col min="5" max="5" width="2.140625" customWidth="1"/>
    <col min="6" max="6" width="12.7109375" customWidth="1"/>
    <col min="7" max="7" width="2.28515625" customWidth="1"/>
    <col min="8" max="8" width="12.7109375" bestFit="1" customWidth="1"/>
    <col min="9" max="9" width="2.28515625" customWidth="1"/>
    <col min="10" max="10" width="12.7109375" bestFit="1" customWidth="1"/>
    <col min="11" max="11" width="1.5703125" customWidth="1"/>
    <col min="12" max="12" width="12.7109375" customWidth="1"/>
    <col min="13" max="13" width="1.7109375" customWidth="1"/>
    <col min="14" max="14" width="12.7109375" customWidth="1"/>
    <col min="15" max="15" width="2.28515625" customWidth="1"/>
    <col min="16" max="16" width="12.7109375" customWidth="1"/>
    <col min="17" max="17" width="2.28515625" customWidth="1"/>
    <col min="18" max="18" width="13.5703125" bestFit="1" customWidth="1"/>
    <col min="19" max="19" width="11.5703125" bestFit="1" customWidth="1"/>
  </cols>
  <sheetData>
    <row r="1" spans="2:22" ht="21"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T1" s="12"/>
      <c r="U1" s="4"/>
      <c r="V1" s="12"/>
    </row>
    <row r="2" spans="2:22" ht="20.25">
      <c r="B2" s="16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22">
      <c r="B3" s="1"/>
    </row>
    <row r="4" spans="2:22" ht="15.75">
      <c r="B4" s="6"/>
      <c r="C4" s="7"/>
      <c r="D4" s="7">
        <v>42582</v>
      </c>
      <c r="E4" s="7"/>
      <c r="F4" s="7">
        <v>42613</v>
      </c>
      <c r="G4" s="7"/>
      <c r="H4" s="7">
        <v>42643</v>
      </c>
      <c r="I4" s="7"/>
      <c r="J4" s="7">
        <v>42674</v>
      </c>
      <c r="K4" s="7"/>
      <c r="L4" s="7">
        <v>42704</v>
      </c>
      <c r="M4" s="7"/>
      <c r="N4" s="7">
        <v>42735</v>
      </c>
      <c r="O4" s="7"/>
      <c r="P4" s="7">
        <v>42400</v>
      </c>
      <c r="Q4" s="7"/>
      <c r="R4" s="13" t="s">
        <v>23</v>
      </c>
    </row>
    <row r="5" spans="2:22" ht="15.75">
      <c r="B5" s="6"/>
    </row>
    <row r="6" spans="2:22" ht="15.75">
      <c r="B6" s="9" t="s">
        <v>20</v>
      </c>
      <c r="C6" s="12"/>
      <c r="D6" s="12">
        <v>26286.879999999997</v>
      </c>
      <c r="E6" s="12"/>
      <c r="F6" s="12">
        <v>26024.879999999997</v>
      </c>
      <c r="G6" s="12"/>
      <c r="H6" s="12">
        <v>43056.03</v>
      </c>
      <c r="I6" s="12"/>
      <c r="J6" s="12">
        <f>35405.74+1066.1</f>
        <v>36471.839999999997</v>
      </c>
      <c r="K6" s="12"/>
      <c r="L6" s="12">
        <v>38439.15</v>
      </c>
      <c r="M6" s="12"/>
      <c r="N6" s="12">
        <v>34161.42</v>
      </c>
      <c r="O6" s="12"/>
      <c r="P6" s="12">
        <v>33964.429999999993</v>
      </c>
      <c r="Q6" s="12"/>
      <c r="R6" s="12">
        <f>P6-N6</f>
        <v>-196.99000000000524</v>
      </c>
    </row>
    <row r="7" spans="2:22" ht="15.75" hidden="1">
      <c r="B7" s="9" t="s">
        <v>26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>F7-D7</f>
        <v>0</v>
      </c>
    </row>
    <row r="8" spans="2:22" ht="15.75">
      <c r="B8" s="10"/>
    </row>
    <row r="9" spans="2:22" ht="15.75">
      <c r="B9" s="9" t="s">
        <v>0</v>
      </c>
      <c r="C9" s="4"/>
      <c r="D9" s="4">
        <v>9799.31</v>
      </c>
      <c r="E9" s="4"/>
      <c r="F9" s="4">
        <v>9799.31</v>
      </c>
      <c r="G9" s="4"/>
      <c r="H9" s="4">
        <v>9949.31</v>
      </c>
      <c r="I9" s="4"/>
      <c r="J9" s="4">
        <v>7224.31</v>
      </c>
      <c r="K9" s="4"/>
      <c r="L9" s="4">
        <v>7224.31</v>
      </c>
      <c r="M9" s="4"/>
      <c r="N9" s="4">
        <v>13695.31</v>
      </c>
      <c r="O9" s="4"/>
      <c r="P9" s="4">
        <v>13232.81</v>
      </c>
      <c r="Q9" s="4"/>
      <c r="R9" s="12">
        <f t="shared" ref="R9:R31" si="0">P9-N9</f>
        <v>-462.5</v>
      </c>
    </row>
    <row r="10" spans="2:22" ht="15.75">
      <c r="B10" s="9" t="s">
        <v>1</v>
      </c>
      <c r="C10" s="4"/>
      <c r="D10" s="4">
        <v>7152.21</v>
      </c>
      <c r="E10" s="4"/>
      <c r="F10" s="4">
        <v>7152.21</v>
      </c>
      <c r="G10" s="4"/>
      <c r="H10" s="4">
        <v>7327.21</v>
      </c>
      <c r="I10" s="4"/>
      <c r="J10" s="4">
        <v>6962.21</v>
      </c>
      <c r="K10" s="4"/>
      <c r="L10" s="4">
        <v>6962.21</v>
      </c>
      <c r="M10" s="4"/>
      <c r="N10" s="4">
        <v>5385.27</v>
      </c>
      <c r="O10" s="4"/>
      <c r="P10" s="4">
        <v>8057.03</v>
      </c>
      <c r="Q10" s="4">
        <f>[2]Sheet1!$J$142</f>
        <v>5385.27</v>
      </c>
      <c r="R10" s="12">
        <f t="shared" si="0"/>
        <v>2671.7599999999993</v>
      </c>
    </row>
    <row r="11" spans="2:22" ht="15.75">
      <c r="B11" s="9" t="s">
        <v>2</v>
      </c>
      <c r="C11" s="4"/>
      <c r="D11" s="4">
        <v>2580.5700000000002</v>
      </c>
      <c r="E11" s="4"/>
      <c r="F11" s="4">
        <v>8775.57</v>
      </c>
      <c r="G11" s="4"/>
      <c r="H11" s="4">
        <v>14291.07</v>
      </c>
      <c r="I11" s="4"/>
      <c r="J11" s="4">
        <v>10854.99</v>
      </c>
      <c r="K11" s="4"/>
      <c r="L11" s="4">
        <v>8164.61</v>
      </c>
      <c r="M11" s="4"/>
      <c r="N11" s="4">
        <v>8807.11</v>
      </c>
      <c r="O11" s="4"/>
      <c r="P11" s="4">
        <v>8567.11</v>
      </c>
      <c r="Q11" s="4"/>
      <c r="R11" s="12">
        <f t="shared" si="0"/>
        <v>-240</v>
      </c>
    </row>
    <row r="12" spans="2:22" ht="15.75">
      <c r="B12" s="9" t="s">
        <v>3</v>
      </c>
      <c r="C12" s="4"/>
      <c r="D12" s="4">
        <v>209.64</v>
      </c>
      <c r="E12" s="4"/>
      <c r="F12" s="4">
        <v>209.64</v>
      </c>
      <c r="G12" s="4"/>
      <c r="H12" s="4">
        <v>209.64</v>
      </c>
      <c r="I12" s="4"/>
      <c r="J12" s="4">
        <v>222.14</v>
      </c>
      <c r="K12" s="4"/>
      <c r="L12" s="4">
        <v>222.14</v>
      </c>
      <c r="M12" s="4"/>
      <c r="N12" s="4">
        <v>222.14</v>
      </c>
      <c r="O12" s="4"/>
      <c r="P12" s="4">
        <v>222.14</v>
      </c>
      <c r="Q12" s="4"/>
      <c r="R12" s="12">
        <f t="shared" si="0"/>
        <v>0</v>
      </c>
    </row>
    <row r="13" spans="2:22" ht="15.75">
      <c r="B13" s="9" t="s">
        <v>4</v>
      </c>
      <c r="C13" s="4"/>
      <c r="D13" s="4">
        <v>137.69999999999999</v>
      </c>
      <c r="E13" s="4"/>
      <c r="F13" s="4">
        <v>137.69999999999999</v>
      </c>
      <c r="G13" s="4"/>
      <c r="H13" s="4">
        <v>137.69999999999999</v>
      </c>
      <c r="I13" s="4"/>
      <c r="J13" s="4">
        <v>150.19999999999999</v>
      </c>
      <c r="K13" s="4"/>
      <c r="L13" s="4">
        <v>150.19999999999999</v>
      </c>
      <c r="M13" s="4"/>
      <c r="N13" s="4">
        <v>150.19999999999999</v>
      </c>
      <c r="O13" s="4"/>
      <c r="P13" s="4">
        <v>150.19999999999999</v>
      </c>
      <c r="Q13" s="4"/>
      <c r="R13" s="12">
        <f t="shared" si="0"/>
        <v>0</v>
      </c>
    </row>
    <row r="14" spans="2:22" ht="15.75">
      <c r="B14" s="9" t="s">
        <v>5</v>
      </c>
      <c r="C14" s="4"/>
      <c r="D14" s="4">
        <v>877.04</v>
      </c>
      <c r="E14" s="4"/>
      <c r="F14" s="4">
        <v>877.04</v>
      </c>
      <c r="G14" s="4"/>
      <c r="H14" s="4">
        <v>877.04</v>
      </c>
      <c r="I14" s="4"/>
      <c r="J14" s="4">
        <v>939.54</v>
      </c>
      <c r="K14" s="4"/>
      <c r="L14" s="4">
        <v>939.54</v>
      </c>
      <c r="M14" s="4"/>
      <c r="N14" s="4">
        <v>939.54</v>
      </c>
      <c r="O14" s="4"/>
      <c r="P14" s="4">
        <v>939.54</v>
      </c>
      <c r="Q14" s="4"/>
      <c r="R14" s="12">
        <f t="shared" si="0"/>
        <v>0</v>
      </c>
    </row>
    <row r="15" spans="2:22" ht="15.75">
      <c r="B15" s="9" t="s">
        <v>6</v>
      </c>
      <c r="C15" s="4"/>
      <c r="D15" s="4">
        <v>105.85</v>
      </c>
      <c r="E15" s="4"/>
      <c r="F15" s="4">
        <v>105.85</v>
      </c>
      <c r="G15" s="4"/>
      <c r="H15" s="4">
        <v>205.85</v>
      </c>
      <c r="I15" s="4"/>
      <c r="J15" s="4">
        <v>243.35</v>
      </c>
      <c r="K15" s="4"/>
      <c r="L15" s="4">
        <v>243.35</v>
      </c>
      <c r="M15" s="4"/>
      <c r="N15" s="4">
        <v>243.35</v>
      </c>
      <c r="O15" s="4"/>
      <c r="P15" s="4">
        <v>243.35</v>
      </c>
      <c r="Q15" s="4"/>
      <c r="R15" s="12">
        <f t="shared" si="0"/>
        <v>0</v>
      </c>
    </row>
    <row r="16" spans="2:22" ht="15.75">
      <c r="B16" s="9" t="s">
        <v>7</v>
      </c>
      <c r="C16" s="4"/>
      <c r="D16" s="4">
        <v>486.05</v>
      </c>
      <c r="E16" s="4"/>
      <c r="F16" s="4">
        <v>486.05</v>
      </c>
      <c r="G16" s="4"/>
      <c r="H16" s="4">
        <v>498.55</v>
      </c>
      <c r="I16" s="4"/>
      <c r="J16" s="4">
        <v>498.55</v>
      </c>
      <c r="K16" s="4"/>
      <c r="L16" s="4">
        <v>498.55</v>
      </c>
      <c r="M16" s="4"/>
      <c r="N16" s="4">
        <v>498.55</v>
      </c>
      <c r="O16" s="4"/>
      <c r="P16" s="4">
        <v>498.55</v>
      </c>
      <c r="Q16" s="4"/>
      <c r="R16" s="12">
        <f t="shared" si="0"/>
        <v>0</v>
      </c>
    </row>
    <row r="17" spans="2:18" ht="15.75">
      <c r="B17" s="9" t="s">
        <v>8</v>
      </c>
      <c r="C17" s="4"/>
      <c r="D17" s="4">
        <v>1518.11</v>
      </c>
      <c r="E17" s="4"/>
      <c r="F17" s="4">
        <v>1518.11</v>
      </c>
      <c r="G17" s="4"/>
      <c r="H17" s="4">
        <v>1518.11</v>
      </c>
      <c r="I17" s="4"/>
      <c r="J17" s="4">
        <v>1518.11</v>
      </c>
      <c r="K17" s="4"/>
      <c r="L17" s="4">
        <v>1439.11</v>
      </c>
      <c r="M17" s="4"/>
      <c r="N17" s="4">
        <v>1439.11</v>
      </c>
      <c r="O17" s="4"/>
      <c r="P17" s="4">
        <v>828.91</v>
      </c>
      <c r="Q17" s="4"/>
      <c r="R17" s="12">
        <f t="shared" si="0"/>
        <v>-610.19999999999993</v>
      </c>
    </row>
    <row r="18" spans="2:18" ht="15.75">
      <c r="B18" s="9" t="s">
        <v>9</v>
      </c>
      <c r="C18" s="4"/>
      <c r="D18" s="4">
        <v>8600.32</v>
      </c>
      <c r="E18" s="4"/>
      <c r="F18" s="4">
        <v>8600.32</v>
      </c>
      <c r="G18" s="4"/>
      <c r="H18" s="4">
        <v>7825.32</v>
      </c>
      <c r="I18" s="4"/>
      <c r="J18" s="4">
        <v>7081.79</v>
      </c>
      <c r="K18" s="4"/>
      <c r="L18" s="4">
        <v>6656.79</v>
      </c>
      <c r="M18" s="4"/>
      <c r="N18" s="4">
        <v>6656.79</v>
      </c>
      <c r="O18" s="4"/>
      <c r="P18" s="4">
        <v>6719.68</v>
      </c>
      <c r="Q18" s="4"/>
      <c r="R18" s="12">
        <f t="shared" si="0"/>
        <v>62.890000000000327</v>
      </c>
    </row>
    <row r="19" spans="2:18" ht="15.75">
      <c r="B19" s="9" t="s">
        <v>10</v>
      </c>
      <c r="C19" s="4"/>
      <c r="D19" s="4">
        <v>371.75</v>
      </c>
      <c r="E19" s="4"/>
      <c r="F19" s="4">
        <v>371.75</v>
      </c>
      <c r="G19" s="4"/>
      <c r="H19" s="4">
        <v>371.75</v>
      </c>
      <c r="I19" s="4"/>
      <c r="J19" s="4">
        <v>371.75</v>
      </c>
      <c r="K19" s="4"/>
      <c r="L19" s="4">
        <v>371.75</v>
      </c>
      <c r="M19" s="4"/>
      <c r="N19" s="4">
        <v>371.75</v>
      </c>
      <c r="O19" s="4"/>
      <c r="P19" s="4">
        <v>371.75</v>
      </c>
      <c r="Q19" s="4"/>
      <c r="R19" s="12">
        <f t="shared" si="0"/>
        <v>0</v>
      </c>
    </row>
    <row r="20" spans="2:18" ht="15.75">
      <c r="B20" s="9" t="s">
        <v>11</v>
      </c>
      <c r="C20" s="4"/>
      <c r="D20" s="4">
        <v>5232.3900000000003</v>
      </c>
      <c r="E20" s="4"/>
      <c r="F20" s="4">
        <v>4737.3900000000003</v>
      </c>
      <c r="G20" s="4"/>
      <c r="H20" s="4">
        <v>6348.98</v>
      </c>
      <c r="I20" s="4"/>
      <c r="J20" s="4">
        <v>6392.47</v>
      </c>
      <c r="K20" s="4"/>
      <c r="L20" s="4">
        <v>9747.7199999999993</v>
      </c>
      <c r="M20" s="4"/>
      <c r="N20" s="4">
        <v>5547.36</v>
      </c>
      <c r="O20" s="4"/>
      <c r="P20" s="4">
        <v>5547.36</v>
      </c>
      <c r="Q20" s="4"/>
      <c r="R20" s="12">
        <f t="shared" si="0"/>
        <v>0</v>
      </c>
    </row>
    <row r="21" spans="2:18" ht="15.75">
      <c r="B21" s="9" t="s">
        <v>12</v>
      </c>
      <c r="C21" s="4"/>
      <c r="D21" s="4">
        <v>252.32</v>
      </c>
      <c r="E21" s="4"/>
      <c r="F21" s="4">
        <v>252.32</v>
      </c>
      <c r="G21" s="4"/>
      <c r="H21" s="4">
        <v>252.32</v>
      </c>
      <c r="I21" s="4"/>
      <c r="J21" s="4">
        <v>339.82</v>
      </c>
      <c r="K21" s="4"/>
      <c r="L21" s="4">
        <v>339.82</v>
      </c>
      <c r="M21" s="4"/>
      <c r="N21" s="4">
        <v>339.82</v>
      </c>
      <c r="O21" s="4"/>
      <c r="P21" s="4">
        <v>339.82</v>
      </c>
      <c r="Q21" s="4"/>
      <c r="R21" s="12">
        <f t="shared" si="0"/>
        <v>0</v>
      </c>
    </row>
    <row r="22" spans="2:18" ht="15.75">
      <c r="B22" s="9" t="s">
        <v>13</v>
      </c>
      <c r="C22" s="4"/>
      <c r="D22" s="4">
        <v>1215.55</v>
      </c>
      <c r="E22" s="4"/>
      <c r="F22" s="4">
        <v>1215.55</v>
      </c>
      <c r="G22" s="4"/>
      <c r="H22" s="4">
        <v>1253.05</v>
      </c>
      <c r="I22" s="4"/>
      <c r="J22" s="4">
        <v>1290.55</v>
      </c>
      <c r="K22" s="4"/>
      <c r="L22" s="4">
        <v>1290.55</v>
      </c>
      <c r="M22" s="4"/>
      <c r="N22" s="4">
        <v>1290.55</v>
      </c>
      <c r="O22" s="4"/>
      <c r="P22" s="4">
        <v>1290.55</v>
      </c>
      <c r="Q22" s="4"/>
      <c r="R22" s="12">
        <f t="shared" si="0"/>
        <v>0</v>
      </c>
    </row>
    <row r="23" spans="2:18" ht="15.75">
      <c r="B23" s="14" t="s">
        <v>14</v>
      </c>
      <c r="C23" s="4"/>
      <c r="D23" s="4">
        <v>869.18</v>
      </c>
      <c r="E23" s="4"/>
      <c r="F23" s="4">
        <v>869.18</v>
      </c>
      <c r="G23" s="4"/>
      <c r="H23" s="4">
        <v>944.18</v>
      </c>
      <c r="I23" s="4"/>
      <c r="J23" s="4">
        <v>1051.68</v>
      </c>
      <c r="K23" s="4"/>
      <c r="L23" s="4">
        <v>1340.97</v>
      </c>
      <c r="M23" s="4"/>
      <c r="N23" s="4">
        <v>933.41</v>
      </c>
      <c r="O23" s="4"/>
      <c r="P23" s="4">
        <v>933.41</v>
      </c>
      <c r="Q23" s="4"/>
      <c r="R23" s="12">
        <f t="shared" si="0"/>
        <v>0</v>
      </c>
    </row>
    <row r="24" spans="2:18" ht="15.75">
      <c r="B24" s="9" t="s">
        <v>15</v>
      </c>
      <c r="C24" s="4"/>
      <c r="D24" s="4">
        <v>583.79999999999995</v>
      </c>
      <c r="E24" s="4"/>
      <c r="F24" s="4">
        <v>583.79999999999995</v>
      </c>
      <c r="G24" s="4"/>
      <c r="H24" s="4">
        <v>583.79999999999995</v>
      </c>
      <c r="I24" s="4"/>
      <c r="J24" s="4">
        <v>608.79999999999995</v>
      </c>
      <c r="K24" s="4"/>
      <c r="L24" s="4">
        <v>608.79999999999995</v>
      </c>
      <c r="M24" s="4"/>
      <c r="N24" s="4">
        <v>608.79999999999995</v>
      </c>
      <c r="O24" s="4"/>
      <c r="P24" s="4">
        <v>608.79999999999995</v>
      </c>
      <c r="Q24" s="4"/>
      <c r="R24" s="12">
        <f t="shared" si="0"/>
        <v>0</v>
      </c>
    </row>
    <row r="25" spans="2:18" ht="15.75">
      <c r="B25" s="9" t="s">
        <v>16</v>
      </c>
      <c r="C25" s="4"/>
      <c r="D25" s="4">
        <v>471.47</v>
      </c>
      <c r="E25" s="4"/>
      <c r="F25" s="4">
        <v>471.47</v>
      </c>
      <c r="G25" s="4"/>
      <c r="H25" s="4">
        <v>471.47</v>
      </c>
      <c r="I25" s="4"/>
      <c r="J25" s="4">
        <v>471.47</v>
      </c>
      <c r="K25" s="4"/>
      <c r="L25" s="4">
        <v>471.47</v>
      </c>
      <c r="M25" s="4"/>
      <c r="N25" s="4">
        <v>471.47</v>
      </c>
      <c r="O25" s="4"/>
      <c r="P25" s="4">
        <v>471.47</v>
      </c>
      <c r="Q25" s="4"/>
      <c r="R25" s="12">
        <f t="shared" si="0"/>
        <v>0</v>
      </c>
    </row>
    <row r="26" spans="2:18" ht="15.75">
      <c r="B26" s="9" t="s">
        <v>17</v>
      </c>
      <c r="C26" s="4"/>
      <c r="D26" s="4">
        <v>1291.49</v>
      </c>
      <c r="E26" s="4"/>
      <c r="F26" s="4">
        <v>1291.49</v>
      </c>
      <c r="G26" s="4"/>
      <c r="H26" s="4">
        <v>1306.49</v>
      </c>
      <c r="I26" s="4"/>
      <c r="J26" s="4">
        <v>1204.31</v>
      </c>
      <c r="K26" s="4"/>
      <c r="L26" s="4">
        <v>1106.79</v>
      </c>
      <c r="M26" s="4"/>
      <c r="N26" s="4">
        <v>1106.79</v>
      </c>
      <c r="O26" s="4"/>
      <c r="P26" s="4">
        <v>1144.29</v>
      </c>
      <c r="Q26" s="4"/>
      <c r="R26" s="12">
        <f t="shared" si="0"/>
        <v>37.5</v>
      </c>
    </row>
    <row r="27" spans="2:18" ht="15.75">
      <c r="B27" s="9" t="s">
        <v>29</v>
      </c>
      <c r="C27" s="4"/>
      <c r="D27" s="4">
        <v>10039.11</v>
      </c>
      <c r="E27" s="4"/>
      <c r="F27" s="4">
        <f>F38</f>
        <v>10039.11</v>
      </c>
      <c r="G27" s="4"/>
      <c r="H27" s="4">
        <f>H38</f>
        <v>26048.880000000001</v>
      </c>
      <c r="I27" s="4"/>
      <c r="J27" s="4">
        <f>J38</f>
        <v>22365.87</v>
      </c>
      <c r="K27" s="4"/>
      <c r="L27" s="4">
        <f>L38</f>
        <v>28747.06</v>
      </c>
      <c r="M27" s="4"/>
      <c r="N27" s="4">
        <f>N38</f>
        <v>28747.06</v>
      </c>
      <c r="O27" s="4"/>
      <c r="P27" s="4">
        <f>P38</f>
        <v>29258.84</v>
      </c>
      <c r="Q27" s="4"/>
      <c r="R27" s="12">
        <f t="shared" si="0"/>
        <v>511.77999999999884</v>
      </c>
    </row>
    <row r="28" spans="2:18" ht="15.75">
      <c r="B28" s="9" t="s">
        <v>28</v>
      </c>
      <c r="C28" s="4"/>
      <c r="D28" s="4">
        <v>77.67</v>
      </c>
      <c r="E28" s="4"/>
      <c r="F28" s="4">
        <v>77.67</v>
      </c>
      <c r="G28" s="4"/>
      <c r="H28" s="4">
        <v>102.67</v>
      </c>
      <c r="I28" s="4"/>
      <c r="J28" s="4">
        <v>251.23000000000002</v>
      </c>
      <c r="K28" s="4"/>
      <c r="L28" s="4">
        <v>608.92000000000007</v>
      </c>
      <c r="M28" s="4"/>
      <c r="N28" s="4">
        <v>688.92000000000007</v>
      </c>
      <c r="O28" s="4"/>
      <c r="P28" s="4">
        <v>688.92000000000007</v>
      </c>
      <c r="Q28" s="4"/>
      <c r="R28" s="12">
        <f t="shared" si="0"/>
        <v>0</v>
      </c>
    </row>
    <row r="29" spans="2:18" ht="15.75">
      <c r="B29" s="9" t="s">
        <v>27</v>
      </c>
      <c r="C29" s="4"/>
      <c r="D29" s="4">
        <v>2853.27</v>
      </c>
      <c r="E29" s="4"/>
      <c r="F29" s="4">
        <v>2753.27</v>
      </c>
      <c r="G29" s="4"/>
      <c r="H29" s="4">
        <v>2828.27</v>
      </c>
      <c r="I29" s="4"/>
      <c r="J29" s="4">
        <v>2853.27</v>
      </c>
      <c r="K29" s="4"/>
      <c r="L29" s="4">
        <v>4373.62</v>
      </c>
      <c r="M29" s="4"/>
      <c r="N29" s="4">
        <v>5233.1899999999996</v>
      </c>
      <c r="O29" s="4"/>
      <c r="P29" s="4">
        <v>677.19</v>
      </c>
      <c r="Q29" s="4"/>
      <c r="R29" s="12">
        <f t="shared" si="0"/>
        <v>-4556</v>
      </c>
    </row>
    <row r="30" spans="2:18" ht="15.75">
      <c r="B30" s="9" t="s">
        <v>18</v>
      </c>
      <c r="C30" s="4"/>
      <c r="D30" s="4">
        <f>2046.72-338.87</f>
        <v>1707.85</v>
      </c>
      <c r="E30" s="4"/>
      <c r="F30" s="4">
        <f>2046.72-338.87</f>
        <v>1707.85</v>
      </c>
      <c r="G30" s="4"/>
      <c r="H30" s="4">
        <f>2084.22-338.87</f>
        <v>1745.35</v>
      </c>
      <c r="I30" s="4"/>
      <c r="J30" s="4">
        <f>2184.22-338.87</f>
        <v>1845.35</v>
      </c>
      <c r="K30" s="4"/>
      <c r="L30" s="4">
        <f>2184.22-338.87</f>
        <v>1845.35</v>
      </c>
      <c r="M30" s="4"/>
      <c r="N30" s="4">
        <f>2359.22-338.87</f>
        <v>2020.35</v>
      </c>
      <c r="O30" s="4"/>
      <c r="P30" s="4">
        <v>2020.35</v>
      </c>
      <c r="Q30" s="4"/>
      <c r="R30" s="12">
        <f t="shared" si="0"/>
        <v>0</v>
      </c>
    </row>
    <row r="31" spans="2:18" ht="15.75">
      <c r="B31" s="9" t="s">
        <v>30</v>
      </c>
      <c r="C31" s="4"/>
      <c r="D31" s="4">
        <v>338.87</v>
      </c>
      <c r="E31" s="4"/>
      <c r="F31" s="4">
        <v>338.87</v>
      </c>
      <c r="G31" s="4"/>
      <c r="H31" s="4">
        <v>338.87</v>
      </c>
      <c r="I31" s="4"/>
      <c r="J31" s="4">
        <v>338.87</v>
      </c>
      <c r="K31" s="4"/>
      <c r="L31" s="4">
        <v>338.87</v>
      </c>
      <c r="M31" s="4"/>
      <c r="N31" s="4">
        <v>338.87</v>
      </c>
      <c r="O31" s="4"/>
      <c r="P31" s="4">
        <v>338.87</v>
      </c>
      <c r="Q31" s="4"/>
      <c r="R31" s="12">
        <f t="shared" si="0"/>
        <v>0</v>
      </c>
    </row>
    <row r="32" spans="2:18" ht="15.75">
      <c r="B32" s="10"/>
    </row>
    <row r="33" spans="2:19" ht="15.75">
      <c r="B33" s="9" t="s">
        <v>19</v>
      </c>
      <c r="C33" s="8"/>
      <c r="D33" s="8">
        <f>SUM(D6:D32)</f>
        <v>83058.400000000009</v>
      </c>
      <c r="E33" s="8"/>
      <c r="F33" s="8">
        <f>SUM(F6:F32)</f>
        <v>88396.400000000009</v>
      </c>
      <c r="G33" s="8"/>
      <c r="H33" s="8">
        <f>SUM(H6:H32)</f>
        <v>128491.91</v>
      </c>
      <c r="I33" s="8"/>
      <c r="J33" s="8">
        <f>SUM(J6:J32)</f>
        <v>111552.46999999999</v>
      </c>
      <c r="K33" s="8"/>
      <c r="L33" s="8">
        <f>SUM(L6:L32)</f>
        <v>122131.65</v>
      </c>
      <c r="M33" s="8"/>
      <c r="N33" s="8">
        <f>SUM(N6:N32)</f>
        <v>119897.13</v>
      </c>
      <c r="O33" s="8"/>
      <c r="P33" s="8">
        <f>SUM(P6:P32)</f>
        <v>117115.37000000001</v>
      </c>
      <c r="Q33" s="8"/>
      <c r="R33" s="8">
        <f>SUM(R6:R30)</f>
        <v>-2781.7600000000066</v>
      </c>
    </row>
    <row r="34" spans="2:19" ht="15.75">
      <c r="B34" s="11"/>
    </row>
    <row r="35" spans="2:19"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9">
      <c r="B36" s="5" t="s">
        <v>24</v>
      </c>
      <c r="C36" s="12"/>
      <c r="D36" s="12">
        <v>5456.36</v>
      </c>
      <c r="E36" s="12"/>
      <c r="F36" s="12">
        <v>5456.36</v>
      </c>
      <c r="G36" s="12"/>
      <c r="H36" s="12">
        <v>21466.13</v>
      </c>
      <c r="I36" s="12"/>
      <c r="J36" s="12">
        <v>17783.12</v>
      </c>
      <c r="K36" s="12"/>
      <c r="L36" s="12">
        <f>[1]Sheet1!$AD$142</f>
        <v>24164.31</v>
      </c>
      <c r="M36" s="12"/>
      <c r="N36" s="12">
        <v>24264.31</v>
      </c>
      <c r="O36" s="12"/>
      <c r="P36" s="12">
        <v>24776.09</v>
      </c>
      <c r="Q36" s="12"/>
      <c r="R36" s="12">
        <f t="shared" ref="R36:R37" si="1">P36-N36</f>
        <v>511.77999999999884</v>
      </c>
    </row>
    <row r="37" spans="2:19">
      <c r="B37" s="5" t="s">
        <v>25</v>
      </c>
      <c r="C37" s="12"/>
      <c r="D37" s="12">
        <v>4582.75</v>
      </c>
      <c r="E37" s="12"/>
      <c r="F37" s="12">
        <v>4582.75</v>
      </c>
      <c r="G37" s="12"/>
      <c r="H37" s="12">
        <v>4582.75</v>
      </c>
      <c r="I37" s="12"/>
      <c r="J37" s="12">
        <v>4582.75</v>
      </c>
      <c r="K37" s="12"/>
      <c r="L37" s="12">
        <f>J37</f>
        <v>4582.75</v>
      </c>
      <c r="M37" s="12"/>
      <c r="N37" s="12">
        <v>4482.75</v>
      </c>
      <c r="O37" s="12"/>
      <c r="P37" s="12">
        <v>4482.75</v>
      </c>
      <c r="Q37" s="12"/>
      <c r="R37" s="12">
        <f t="shared" si="1"/>
        <v>0</v>
      </c>
    </row>
    <row r="38" spans="2:19">
      <c r="B38" s="5"/>
      <c r="D38" s="12">
        <f>D37+D36</f>
        <v>10039.11</v>
      </c>
      <c r="E38" s="12"/>
      <c r="F38" s="12">
        <f>F37+F36</f>
        <v>10039.11</v>
      </c>
      <c r="G38" s="12"/>
      <c r="H38" s="12">
        <f>H37+H36</f>
        <v>26048.880000000001</v>
      </c>
      <c r="I38" s="12"/>
      <c r="J38" s="12">
        <f>J37+J36</f>
        <v>22365.87</v>
      </c>
      <c r="K38" s="12"/>
      <c r="L38" s="12">
        <f>L37+L36</f>
        <v>28747.06</v>
      </c>
      <c r="M38" s="12"/>
      <c r="N38" s="12">
        <f>N37+N36</f>
        <v>28747.06</v>
      </c>
      <c r="O38" s="12"/>
      <c r="P38" s="12">
        <f>P37+P36</f>
        <v>29258.84</v>
      </c>
      <c r="Q38" s="12"/>
      <c r="R38" s="12">
        <f>R37+R36</f>
        <v>511.77999999999884</v>
      </c>
      <c r="S38" s="12"/>
    </row>
    <row r="39" spans="2:19">
      <c r="B39" s="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S39" s="12"/>
    </row>
    <row r="40" spans="2:19">
      <c r="B40" s="5"/>
    </row>
    <row r="41" spans="2:19">
      <c r="B41" s="5"/>
      <c r="D41" s="4"/>
    </row>
    <row r="42" spans="2:19">
      <c r="B42" s="2"/>
    </row>
    <row r="43" spans="2:19">
      <c r="B43" s="2"/>
      <c r="D43" s="12"/>
      <c r="F43" s="12"/>
    </row>
    <row r="44" spans="2:19">
      <c r="B44" s="2"/>
      <c r="L44" s="12"/>
      <c r="M44" s="12"/>
      <c r="N44" s="12"/>
      <c r="O44" s="12"/>
      <c r="P44" s="12"/>
    </row>
    <row r="45" spans="2:19">
      <c r="B45" s="2"/>
    </row>
    <row r="46" spans="2:19">
      <c r="B46" s="2"/>
    </row>
    <row r="47" spans="2:19">
      <c r="B47" s="2"/>
      <c r="L47" s="12"/>
      <c r="M47" s="12"/>
      <c r="N47" s="12"/>
      <c r="O47" s="12"/>
      <c r="P47" s="12"/>
    </row>
    <row r="48" spans="2:19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</sheetData>
  <mergeCells count="2">
    <mergeCell ref="B1:R1"/>
    <mergeCell ref="B2:R2"/>
  </mergeCells>
  <printOptions gridLines="1"/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2017-01-07T16:11:38Z</cp:lastPrinted>
  <dcterms:created xsi:type="dcterms:W3CDTF">2014-08-22T00:56:20Z</dcterms:created>
  <dcterms:modified xsi:type="dcterms:W3CDTF">2017-02-05T21:01:04Z</dcterms:modified>
</cp:coreProperties>
</file>